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260" documentId="120_S{2AC9BD13-BADA-5192-A53E-5A8FF88502F6}" xr6:coauthVersionLast="47" xr6:coauthVersionMax="47" xr10:uidLastSave="{5E6D6DF4-CCFC-43F2-A4A2-4BAC765AA11B}"/>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34" i="1"/>
  <c r="G34" i="1"/>
  <c r="I34" i="1"/>
  <c r="J34" i="1"/>
  <c r="L34" i="1"/>
  <c r="B35" i="1"/>
  <c r="G35" i="1"/>
  <c r="I35" i="1"/>
  <c r="J35" i="1"/>
  <c r="L35" i="1"/>
  <c r="B36" i="1"/>
  <c r="G36" i="1"/>
  <c r="I36" i="1"/>
  <c r="J36" i="1"/>
  <c r="L36"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<sst xmlns="http://schemas.openxmlformats.org/spreadsheetml/2006/main" count="180297" uniqueCount="39129">
  <si>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</si>
  <si>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</si>
  <si>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</si>
  <si>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</si>
  <si>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</si>
  <si>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</si>
  <si>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</si>
  <si>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</si>
  <si>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</si>
  <si>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</si>
  <si>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</si>
  <si>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</si>
  <si>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</si>
  <si>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</si>
  <si>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</si>
  <si>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</si>
  <si>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</si>
  <si>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</si>
  <si>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</si>
  <si>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</si>
  <si>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</si>
  <si>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</si>
  <si>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</si>
  <si>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</si>
  <si>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</si>
  <si>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</si>
  <si>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</si>
  <si>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</si>
  <si>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</si>
  <si>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</si>
  <si>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</si>
  <si>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</si>
  <si>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</si>
  <si>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</si>
  <si>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</si>
  <si>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</si>
  <si>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</si>
  <si>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</si>
  <si>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</si>
  <si>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</si>
  <si>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</si>
  <si>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</si>
  <si>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</si>
  <si>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</si>
  <si>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</si>
  <si>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</si>
  <si>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</si>
  <si>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</si>
  <si>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</si>
  <si>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</si>
  <si>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</si>
  <si>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</si>
  <si>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</si>
  <si>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</si>
  <si>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</si>
  <si>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</si>
  <si>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</si>
  <si>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</si>
  <si>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</si>
  <si>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</si>
  <si>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</si>
  <si>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</si>
  <si>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</si>
  <si>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</si>
  <si>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</si>
  <si>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</si>
  <si>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</si>
  <si>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</si>
  <si>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</si>
  <si>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</si>
  <si>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</si>
  <si>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</si>
  <si>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</si>
  <si>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</si>
  <si>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</si>
  <si>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</si>
  <si>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</si>
  <si>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</si>
  <si>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</si>
  <si>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</si>
  <si>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</si>
  <si>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</si>
  <si>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</si>
  <si>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</si>
  <si>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</si>
  <si>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</si>
  <si>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</si>
  <si>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</si>
  <si>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</si>
  <si>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</si>
  <si>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</si>
  <si>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</si>
  <si>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</si>
  <si>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</si>
  <si>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</si>
  <si>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</si>
  <si>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</si>
  <si>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</si>
  <si>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</si>
  <si>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</si>
  <si>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</si>
  <si>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</si>
  <si>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</si>
  <si>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</si>
  <si>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</si>
  <si>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</si>
  <si>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</si>
  <si>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</si>
  <si>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</si>
  <si>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</si>
  <si>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</si>
  <si>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</si>
  <si>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</si>
  <si>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</si>
  <si>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</si>
  <si>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</si>
  <si>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</si>
  <si>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</si>
  <si>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</si>
  <si>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</si>
  <si>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</si>
  <si>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</si>
  <si>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</si>
  <si>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</si>
  <si>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</si>
  <si>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</si>
  <si>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</si>
  <si>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</si>
  <si>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</si>
  <si>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</si>
  <si>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</si>
  <si>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</si>
  <si>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</si>
  <si>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</si>
  <si>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</si>
  <si>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</si>
  <si>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</si>
  <si>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</si>
  <si>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</si>
  <si>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</si>
  <si>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</si>
  <si>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</si>
  <si>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</si>
  <si>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</si>
  <si>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</si>
  <si>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</si>
  <si>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</si>
  <si>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</si>
  <si>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</si>
  <si>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</si>
  <si>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</si>
  <si>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</si>
  <si>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</si>
  <si>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</si>
  <si>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</si>
  <si>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</si>
  <si>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</si>
  <si>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</si>
  <si>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</si>
  <si>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</si>
  <si>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</si>
  <si>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</si>
  <si>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</si>
  <si>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</si>
  <si>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</si>
  <si>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</si>
  <si>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</si>
  <si>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</si>
  <si>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</si>
  <si>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</si>
  <si>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</si>
  <si>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</si>
  <si>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</si>
  <si>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</si>
  <si>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</si>
  <si>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</si>
  <si>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</si>
  <si>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</si>
  <si>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</si>
  <si>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</si>
  <si>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</si>
  <si>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</si>
  <si>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</si>
  <si>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</si>
  <si>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</si>
  <si>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</si>
  <si>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</si>
  <si>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</si>
  <si>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</si>
  <si>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</si>
  <si>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</si>
  <si>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</si>
  <si>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</si>
  <si>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</si>
  <si>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</si>
  <si>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</si>
  <si>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</si>
  <si>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</si>
  <si>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</si>
  <si>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</si>
  <si>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</si>
  <si>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</si>
  <si>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</si>
  <si>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</si>
  <si>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</si>
  <si>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</si>
  <si>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</si>
  <si>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</si>
  <si>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</si>
  <si>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</si>
  <si>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</si>
  <si>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</si>
  <si>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</si>
  <si>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</si>
  <si>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</si>
  <si>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</si>
  <si>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</si>
  <si>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</si>
  <si>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</si>
  <si>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</si>
  <si>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</si>
  <si>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</si>
  <si>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</si>
  <si>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</si>
  <si>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</si>
  <si>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</si>
  <si>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</si>
  <si>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</si>
  <si>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</si>
  <si>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</si>
  <si>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</si>
  <si>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</si>
  <si>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</si>
  <si>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</si>
  <si>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</si>
  <si>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</si>
  <si>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</si>
  <si>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</si>
  <si>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</si>
  <si>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</si>
  <si>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</si>
  <si>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</si>
  <si>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</si>
  <si>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</si>
  <si>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</si>
  <si>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</si>
  <si>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</si>
  <si>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</si>
  <si>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</si>
  <si>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</si>
  <si>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</si>
  <si>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</si>
  <si>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</si>
  <si>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</si>
  <si>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</si>
  <si>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</si>
  <si>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</si>
  <si>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</si>
  <si>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</si>
  <si>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</si>
  <si>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</si>
  <si>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</si>
  <si>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</si>
  <si>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</si>
  <si>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</si>
  <si>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</si>
  <si>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</si>
  <si>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</si>
  <si>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</si>
  <si>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</si>
  <si>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</si>
  <si>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</si>
  <si>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</si>
  <si>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</si>
  <si>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</si>
  <si>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</si>
  <si>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</si>
  <si>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</si>
  <si>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</si>
  <si>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</si>
  <si>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</si>
  <si>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</si>
  <si>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</si>
  <si>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</si>
  <si>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</si>
  <si>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</si>
  <si>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</si>
  <si>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</si>
  <si>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</si>
  <si>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</si>
  <si>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</si>
  <si>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</si>
  <si>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</si>
  <si>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</si>
  <si>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</si>
  <si>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</si>
  <si>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</si>
  <si>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</si>
  <si>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</si>
  <si>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</si>
  <si>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</si>
  <si>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</si>
  <si>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</si>
  <si>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</si>
  <si>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</si>
  <si>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</si>
  <si>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</si>
  <si>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</si>
  <si>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</si>
  <si>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</si>
  <si>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</si>
  <si>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</si>
  <si>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</si>
  <si>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</si>
  <si>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</si>
  <si>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</si>
  <si>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</si>
  <si>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</si>
  <si>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</si>
  <si>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</si>
  <si>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</si>
  <si>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</si>
  <si>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</si>
  <si>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</si>
  <si>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</si>
  <si>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</si>
  <si>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</si>
  <si>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</si>
  <si>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</si>
  <si>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</si>
  <si>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</si>
  <si>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</si>
  <si>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</si>
  <si>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</si>
  <si>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</si>
  <si>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</si>
  <si>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</si>
  <si>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</si>
  <si>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</si>
  <si>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</si>
  <si>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</si>
  <si>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</si>
  <si>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</si>
  <si>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</si>
  <si>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</si>
  <si>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</si>
  <si>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</si>
  <si>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</si>
  <si>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</si>
  <si>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</si>
  <si>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</si>
  <si>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</si>
  <si>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</si>
  <si>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</si>
  <si>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</si>
  <si>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</si>
  <si>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</si>
  <si>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</si>
  <si>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</si>
  <si>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</si>
  <si>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</si>
  <si>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</si>
  <si>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</si>
  <si>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</si>
  <si>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</si>
  <si>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</si>
  <si>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</si>
  <si>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</si>
  <si>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</si>
  <si>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</si>
  <si>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</si>
  <si>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</si>
  <si>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</si>
  <si>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</si>
  <si>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</si>
  <si>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</si>
  <si>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</si>
  <si>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</si>
  <si>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</si>
  <si>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</si>
  <si>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</si>
  <si>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</si>
  <si>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</si>
  <si>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</si>
  <si>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</si>
  <si>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</si>
  <si>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</si>
  <si>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</si>
  <si>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</si>
  <si>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</si>
  <si>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</si>
  <si>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</si>
  <si>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</si>
  <si>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</si>
  <si>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</si>
  <si>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</si>
  <si>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</si>
  <si>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</si>
  <si>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</si>
  <si>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</si>
  <si>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</si>
  <si>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</si>
  <si>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</si>
  <si>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</si>
  <si>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</si>
  <si>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</si>
  <si>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</si>
  <si>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</si>
  <si>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</si>
  <si>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</si>
  <si>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</si>
  <si>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</si>
  <si>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</si>
  <si>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</si>
  <si>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</si>
  <si>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</si>
  <si>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</si>
  <si>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</si>
  <si>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</si>
  <si>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</si>
  <si>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</si>
  <si>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</si>
  <si>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</si>
  <si>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</si>
  <si>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</si>
  <si>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</si>
  <si>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</si>
  <si>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</si>
  <si>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</si>
  <si>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</si>
  <si>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</si>
  <si>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</si>
  <si>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</si>
  <si>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</si>
  <si>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</si>
  <si>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</si>
  <si>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</si>
  <si>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</si>
  <si>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</si>
  <si>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</si>
  <si>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</si>
  <si>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</si>
  <si>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</si>
  <si>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</si>
  <si>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</si>
  <si>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</si>
  <si>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</si>
  <si>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</si>
  <si>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</si>
  <si>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</si>
  <si>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</si>
  <si>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</si>
  <si>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</si>
  <si>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</si>
  <si>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</si>
  <si>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</si>
  <si>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</si>
  <si>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</si>
  <si>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</si>
  <si>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</si>
  <si>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</si>
  <si>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</si>
  <si>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</si>
  <si>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</si>
  <si>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</si>
  <si>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</si>
  <si>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</si>
  <si>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</si>
  <si>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</si>
  <si>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</si>
  <si>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</si>
  <si>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</si>
  <si>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</si>
  <si>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</si>
  <si>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</si>
  <si>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</si>
  <si>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</si>
  <si>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</si>
  <si>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</si>
  <si>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</si>
  <si>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</si>
  <si>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</si>
  <si>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</si>
  <si>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</si>
  <si>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</si>
  <si>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</si>
  <si>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</si>
  <si>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</si>
  <si>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</si>
  <si>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</si>
  <si>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</si>
  <si>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</si>
  <si>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</si>
  <si>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</si>
  <si>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</si>
  <si>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</si>
  <si>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</si>
  <si>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</si>
  <si>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</si>
  <si>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</si>
  <si>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</si>
  <si>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</si>
  <si>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</si>
  <si>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</si>
  <si>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</si>
  <si>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</si>
  <si>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</si>
  <si>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</si>
  <si>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</si>
  <si>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</si>
  <si>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</si>
  <si>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</si>
  <si>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</si>
  <si>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</si>
  <si>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</si>
  <si>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</si>
  <si>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</si>
  <si>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</si>
  <si>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</si>
  <si>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</si>
  <si>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</si>
  <si>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</si>
  <si>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</si>
  <si>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</si>
  <si>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</si>
  <si>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</si>
  <si>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</si>
  <si>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</si>
  <si>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</si>
  <si>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</si>
  <si>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</si>
  <si>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</si>
  <si>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</si>
  <si>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</si>
  <si>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</si>
  <si>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</si>
  <si>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</si>
  <si>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</si>
  <si>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</si>
  <si>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</si>
  <si>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</si>
  <si>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</si>
  <si>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</si>
  <si>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</si>
  <si>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</si>
  <si>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</si>
  <si>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</si>
  <si>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</si>
  <si>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</si>
  <si>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</si>
  <si>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</si>
  <si>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</si>
  <si>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</si>
  <si>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</si>
  <si>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</si>
  <si>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</si>
  <si>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</si>
  <si>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</si>
  <si>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</si>
  <si>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</si>
  <si>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</si>
  <si>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</si>
  <si>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</si>
  <si>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</si>
  <si>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</si>
  <si>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</si>
  <si>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</si>
  <si>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</si>
  <si>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</si>
  <si>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</si>
  <si>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</si>
  <si>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</si>
  <si>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</si>
  <si>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</si>
  <si>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</si>
  <si>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</si>
  <si>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</si>
  <si>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</si>
  <si>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</si>
  <si>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</si>
  <si>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</si>
  <si>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</si>
  <si>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</si>
  <si>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</si>
  <si>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</si>
  <si>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</si>
  <si>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</si>
  <si>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</si>
  <si>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</si>
  <si>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</si>
  <si>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</si>
  <si>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</si>
  <si>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</si>
  <si>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</si>
  <si>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</si>
  <si>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</si>
  <si>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</si>
  <si>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</si>
  <si>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</si>
  <si>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</si>
  <si>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</si>
  <si>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</si>
  <si>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</si>
  <si>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</si>
  <si>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</si>
  <si>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</si>
  <si>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</si>
  <si>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</si>
  <si>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</si>
  <si>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</si>
  <si>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</si>
  <si>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</si>
  <si>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</si>
  <si>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</si>
  <si>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</si>
  <si>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</si>
  <si>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</si>
  <si>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</si>
  <si>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</si>
  <si>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</si>
  <si>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</si>
  <si>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</si>
  <si>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</si>
  <si>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</si>
  <si>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</si>
  <si>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</si>
  <si>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</si>
  <si>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</si>
  <si>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</si>
  <si>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</si>
  <si>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</si>
  <si>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</si>
  <si>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</si>
  <si>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</si>
  <si>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</si>
  <si>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</si>
  <si>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</si>
  <si>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</si>
  <si>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</si>
  <si>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</si>
  <si>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</si>
  <si>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</si>
  <si>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</si>
  <si>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</si>
  <si>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</si>
  <si>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</si>
  <si>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</si>
  <si>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</si>
  <si>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</si>
  <si>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</si>
  <si>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</si>
  <si>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</si>
  <si>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</si>
  <si>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</si>
  <si>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</si>
  <si>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</si>
  <si>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</si>
  <si>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</si>
  <si>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</si>
  <si>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</si>
  <si>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</si>
  <si>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</si>
  <si>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</si>
  <si>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</si>
  <si>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</si>
  <si>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</si>
  <si>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</si>
  <si>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</si>
  <si>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</si>
  <si>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</si>
  <si>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</si>
  <si>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</si>
  <si>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</si>
  <si>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</si>
  <si>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</si>
  <si>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</si>
  <si>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</si>
  <si>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</si>
  <si>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</si>
  <si>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</si>
  <si>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</si>
  <si>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</si>
  <si>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</si>
  <si>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</si>
  <si>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</si>
  <si>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</si>
  <si>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</si>
  <si>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</si>
  <si>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</si>
  <si>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</si>
  <si>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</si>
  <si>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</si>
  <si>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</si>
  <si>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</si>
  <si>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</si>
  <si>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</si>
  <si>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</si>
  <si>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</si>
  <si>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</si>
  <si>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</si>
  <si>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</si>
  <si>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</si>
  <si>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</si>
  <si>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</si>
  <si>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</si>
  <si>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</si>
  <si>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</si>
  <si>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</si>
  <si>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</si>
  <si>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</si>
  <si>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</si>
  <si>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</si>
  <si>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</si>
  <si>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</si>
  <si>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</si>
  <si>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</si>
  <si>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</si>
  <si>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</si>
  <si>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</si>
  <si>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</si>
  <si>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</si>
  <si>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</si>
  <si>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</si>
  <si>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</si>
  <si>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</si>
  <si>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</si>
  <si>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</si>
  <si>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</si>
  <si>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</si>
  <si>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</si>
  <si>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</si>
  <si>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</si>
  <si>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</si>
  <si>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</si>
  <si>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</si>
  <si>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</si>
  <si>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</si>
  <si>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</si>
  <si>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</si>
  <si>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</si>
  <si>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</si>
  <si>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</si>
  <si>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</si>
  <si>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</si>
  <si>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</si>
  <si>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</si>
  <si>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</si>
  <si>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</si>
  <si>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</si>
  <si>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</si>
  <si>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</si>
  <si>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</si>
  <si>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</si>
  <si>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</si>
  <si>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</si>
  <si>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</si>
  <si>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</si>
  <si>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</si>
  <si>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</si>
  <si>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</si>
  <si>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</si>
  <si>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</si>
  <si>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</si>
  <si>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</si>
  <si>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</si>
  <si>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</si>
  <si>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</si>
  <si>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</si>
  <si>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</si>
  <si>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</si>
  <si>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</si>
  <si>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</si>
  <si>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</si>
  <si>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</si>
  <si>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</si>
  <si>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</si>
  <si>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</si>
  <si>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</si>
  <si>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</si>
  <si>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</si>
  <si>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</si>
  <si>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</si>
  <si>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</si>
  <si>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</si>
  <si>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</si>
  <si>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</si>
  <si>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</si>
  <si>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</si>
  <si>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</si>
  <si>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</si>
  <si>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</si>
  <si>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</si>
  <si>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</si>
  <si>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</si>
  <si>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</si>
  <si>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</si>
  <si>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</si>
  <si>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</si>
  <si>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</si>
  <si>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</si>
  <si>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</si>
  <si>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</si>
  <si>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</si>
  <si>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</si>
  <si>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</si>
  <si>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</si>
  <si>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</si>
  <si>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</si>
  <si>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</si>
  <si>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</si>
  <si>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</si>
  <si>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</si>
  <si>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</si>
  <si>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</si>
  <si>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</si>
  <si>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</si>
  <si>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</si>
  <si>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</si>
  <si>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</si>
  <si>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</si>
  <si>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</si>
  <si>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</si>
  <si>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</si>
  <si>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</si>
  <si>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</si>
  <si>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</si>
  <si>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</si>
  <si>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</si>
  <si>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</si>
  <si>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</si>
  <si>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</si>
  <si>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</si>
  <si>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</si>
  <si>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</si>
  <si>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</si>
  <si>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</si>
  <si>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</si>
  <si>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</si>
  <si>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</si>
  <si>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</si>
  <si>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</si>
  <si>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</si>
  <si>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</si>
  <si>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</si>
  <si>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</si>
  <si>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</si>
  <si>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</si>
  <si>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</si>
  <si>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</si>
  <si>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</si>
  <si>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</si>
  <si>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</si>
  <si>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</si>
  <si>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</si>
  <si>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</si>
  <si>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</si>
  <si>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</si>
  <si>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</si>
  <si>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</si>
  <si>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</si>
  <si>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</si>
  <si>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</si>
  <si>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</si>
  <si>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</si>
  <si>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</si>
  <si>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</si>
  <si>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</si>
  <si>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</si>
  <si>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</si>
  <si>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</si>
  <si>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</si>
  <si>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</si>
  <si>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</si>
  <si>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</si>
  <si>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</si>
  <si>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</si>
  <si>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</si>
  <si>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</si>
  <si>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</si>
  <si>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</si>
  <si>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</si>
  <si>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</si>
  <si>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</si>
  <si>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</si>
  <si>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</si>
  <si>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</si>
  <si>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</si>
  <si>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</si>
  <si>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</si>
  <si>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</si>
  <si>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</si>
  <si>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</si>
  <si>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</si>
  <si>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</si>
  <si>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</si>
  <si>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</si>
  <si>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</si>
  <si>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</si>
  <si>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</si>
  <si>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</si>
  <si>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</si>
  <si>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</si>
  <si>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</si>
  <si>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</si>
  <si>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</si>
  <si>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</si>
  <si>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</si>
  <si>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</si>
  <si>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</si>
  <si>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</si>
  <si>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</si>
  <si>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</si>
  <si>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</si>
  <si>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</si>
  <si>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</si>
  <si>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</si>
  <si>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</si>
  <si>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</si>
  <si>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</si>
  <si>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</si>
  <si>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</si>
  <si>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</si>
  <si>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</si>
  <si>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</si>
  <si>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</si>
  <si>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</si>
  <si>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</si>
  <si>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</si>
  <si>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</si>
  <si>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</si>
  <si>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</si>
  <si>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</si>
  <si>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</si>
  <si>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</si>
  <si>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</si>
  <si>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</si>
  <si>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</si>
  <si>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</si>
  <si>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</si>
  <si>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</si>
  <si>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</si>
  <si>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</si>
  <si>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</si>
  <si>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</si>
  <si>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</si>
  <si>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</si>
  <si>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</si>
  <si>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</si>
  <si>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</si>
  <si>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</si>
  <si>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</si>
  <si>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</si>
  <si>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</si>
  <si>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</si>
  <si>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</si>
  <si>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</si>
  <si>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</si>
  <si>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</si>
  <si>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</si>
  <si>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</si>
  <si>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</si>
  <si>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</si>
  <si>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</si>
  <si>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</si>
  <si>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</si>
  <si>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</si>
  <si>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</si>
  <si>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</si>
  <si>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</si>
  <si>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</si>
  <si>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</si>
  <si>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</si>
  <si>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</si>
  <si>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</si>
  <si>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</si>
  <si>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</si>
  <si>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</si>
  <si>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</si>
  <si>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</si>
  <si>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</si>
  <si>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</si>
  <si>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</si>
  <si>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</si>
  <si>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</si>
  <si>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</si>
  <si>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</si>
  <si>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</si>
  <si>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</si>
  <si>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</si>
  <si>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</si>
  <si>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</si>
  <si>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</si>
  <si>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</si>
  <si>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</si>
  <si>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</si>
  <si>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</si>
  <si>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</si>
  <si>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</si>
  <si>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</si>
  <si>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</si>
  <si>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</si>
  <si>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</si>
  <si>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</si>
  <si>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</si>
  <si>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</si>
  <si>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</si>
  <si>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</si>
  <si>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</si>
  <si>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</si>
  <si>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</si>
  <si>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</si>
  <si>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</si>
  <si>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</si>
  <si>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</si>
  <si>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</si>
  <si>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</si>
  <si>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</si>
  <si>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</si>
  <si>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</si>
  <si>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</si>
  <si>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</si>
  <si>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</si>
  <si>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</si>
  <si>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</si>
  <si>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</si>
  <si>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</si>
  <si>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</si>
  <si>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</si>
  <si>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</si>
  <si>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</si>
  <si>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</si>
  <si>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</si>
  <si>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</si>
  <si>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</si>
  <si>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</si>
  <si>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</si>
  <si>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</si>
  <si>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</si>
  <si>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</si>
  <si>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</si>
  <si>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</si>
  <si>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</si>
  <si>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</si>
  <si>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</si>
  <si>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</si>
  <si>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</si>
  <si>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</si>
  <si>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</si>
  <si>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</si>
  <si>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</si>
  <si>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</si>
  <si>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</si>
  <si>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</si>
  <si>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</si>
  <si>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</si>
  <si>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</si>
  <si>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</si>
  <si>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</si>
  <si>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</si>
  <si>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</si>
  <si>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</si>
  <si>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</si>
  <si>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</si>
  <si>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</si>
  <si>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</si>
  <si>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</si>
  <si>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</si>
  <si>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</si>
  <si>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</si>
  <si>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</si>
  <si>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</si>
  <si>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</si>
  <si>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</si>
  <si>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</si>
  <si>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</si>
  <si>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</si>
  <si>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</si>
  <si>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</si>
  <si>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</si>
  <si>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</si>
  <si>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</si>
  <si>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</si>
  <si>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</si>
  <si>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</si>
  <si>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</si>
  <si>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</si>
  <si>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</si>
  <si>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</si>
  <si>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</si>
  <si>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</si>
  <si>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</si>
  <si>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</si>
  <si>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</si>
  <si>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</si>
  <si>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</si>
  <si>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</si>
  <si>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</si>
  <si>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</si>
  <si>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</si>
  <si>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</si>
  <si>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</si>
  <si>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</si>
  <si>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</si>
  <si>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</si>
  <si>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</si>
  <si>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</si>
  <si>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</si>
  <si>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</si>
  <si>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</si>
  <si>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</si>
  <si>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</si>
  <si>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</si>
  <si>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</si>
  <si>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</si>
  <si>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</si>
  <si>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</si>
  <si>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</si>
  <si>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</si>
  <si>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</si>
  <si>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</si>
  <si>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</si>
  <si>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</si>
  <si>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</si>
  <si>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</si>
  <si>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</si>
  <si>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</si>
  <si>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</si>
  <si>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</si>
  <si>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</si>
  <si>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</si>
  <si>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</si>
  <si>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</si>
  <si>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</si>
  <si>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</si>
  <si>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</si>
  <si>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</si>
  <si>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</si>
  <si>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</si>
  <si>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</si>
  <si>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</si>
  <si>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</si>
  <si>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</si>
  <si>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</si>
  <si>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</si>
  <si>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</si>
  <si>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</si>
  <si>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</si>
  <si>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</si>
  <si>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</si>
  <si>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</si>
  <si>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</si>
  <si>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</si>
  <si>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</si>
  <si>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</si>
  <si>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</si>
  <si>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</si>
  <si>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</si>
  <si>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</si>
  <si>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</si>
  <si>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</si>
  <si>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</si>
  <si>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</si>
  <si>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</si>
  <si>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</si>
  <si>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</si>
  <si>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</si>
  <si>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</si>
  <si>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</si>
  <si>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</si>
  <si>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</si>
  <si>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</si>
  <si>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</si>
  <si>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</si>
  <si>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</si>
  <si>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</si>
  <si>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</si>
  <si>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</si>
  <si>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</si>
  <si>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</si>
  <si>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</si>
  <si>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</si>
  <si>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</si>
  <si>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</si>
  <si>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</si>
  <si>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</si>
  <si>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</si>
  <si>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</si>
  <si>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</si>
  <si>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</si>
  <si>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</si>
  <si>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</si>
  <si>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</si>
  <si>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</si>
  <si>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</si>
  <si>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</si>
  <si>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</si>
  <si>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</si>
  <si>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</si>
  <si>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</si>
  <si>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</si>
  <si>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</si>
  <si>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</si>
  <si>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</si>
  <si>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</si>
  <si>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</si>
  <si>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</si>
  <si>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</si>
  <si>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</si>
  <si>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</si>
  <si>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</si>
  <si>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</si>
  <si>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</si>
  <si>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</si>
  <si>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</si>
  <si>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</si>
  <si>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</si>
  <si>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</si>
  <si>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</si>
  <si>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</si>
  <si>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</si>
  <si>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</si>
  <si>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</si>
  <si>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</si>
  <si>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</si>
  <si>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</si>
  <si>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</si>
  <si>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</si>
  <si>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</si>
  <si>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</si>
  <si>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</si>
  <si>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</si>
  <si>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</si>
  <si>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</si>
  <si>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</si>
  <si>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</si>
  <si>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</si>
  <si>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</si>
  <si>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</si>
  <si>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</si>
  <si>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</si>
  <si>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</si>
  <si>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</si>
  <si>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</si>
  <si>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</si>
  <si>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</si>
  <si>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</si>
  <si>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</si>
  <si>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</si>
  <si>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</si>
  <si>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</si>
  <si>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</si>
  <si>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</si>
  <si>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</si>
  <si>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</si>
  <si>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</si>
  <si>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</si>
  <si>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</si>
  <si>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</si>
  <si>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</si>
  <si>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</si>
  <si>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</si>
  <si>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</si>
  <si>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</si>
  <si>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</si>
  <si>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</si>
  <si>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</si>
  <si>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</si>
  <si>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</si>
  <si>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</si>
  <si>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</si>
  <si>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</si>
  <si>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</si>
  <si>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</si>
  <si>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</si>
  <si>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</si>
  <si>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</si>
  <si>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</si>
  <si>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</si>
  <si>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</si>
  <si>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</si>
  <si>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</si>
  <si>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</si>
  <si>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</si>
  <si>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</si>
  <si>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</si>
  <si>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</si>
  <si>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</si>
  <si>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</si>
  <si>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</si>
  <si>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</si>
  <si>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</si>
  <si>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</si>
  <si>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</si>
  <si>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</si>
  <si>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</si>
  <si>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</si>
  <si>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</si>
  <si>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</si>
  <si>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</si>
  <si>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</si>
  <si>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</si>
  <si>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</si>
  <si>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</si>
  <si>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</si>
  <si>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</si>
  <si>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</si>
  <si>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</si>
  <si>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</si>
  <si>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</si>
  <si>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</si>
  <si>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</si>
  <si>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</si>
  <si>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</si>
  <si>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</si>
  <si>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</si>
  <si>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</si>
  <si>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</si>
  <si>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</si>
  <si>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</si>
  <si>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</si>
  <si>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</si>
  <si>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</si>
  <si>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</si>
  <si>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</si>
  <si>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</si>
  <si>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</si>
  <si>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</si>
  <si>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</si>
  <si>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</si>
  <si>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</si>
  <si>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</si>
  <si>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</si>
  <si>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</si>
  <si>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</si>
  <si>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</si>
  <si>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</si>
  <si>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</si>
  <si>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</si>
  <si>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</si>
  <si>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</si>
  <si>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</si>
  <si>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</si>
  <si>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</si>
  <si>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</si>
  <si>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</si>
  <si>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</si>
  <si>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</si>
  <si>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</si>
  <si>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</si>
  <si>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</si>
  <si>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</si>
  <si>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</si>
  <si>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</si>
  <si>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</si>
  <si>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</si>
  <si>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</si>
  <si>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</si>
  <si>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</si>
  <si>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</si>
  <si>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</si>
  <si>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</si>
  <si>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</si>
  <si>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</si>
  <si>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</si>
  <si>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</si>
  <si>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</si>
  <si>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</si>
  <si>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</si>
  <si>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</si>
  <si>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</si>
  <si>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</si>
  <si>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</si>
  <si>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</si>
  <si>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</si>
  <si>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</si>
  <si>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</si>
  <si>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</si>
  <si>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</si>
  <si>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</si>
  <si>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</si>
  <si>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</si>
  <si>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</si>
  <si>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</si>
  <si>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</si>
  <si>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</si>
  <si>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</si>
  <si>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</si>
  <si>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</si>
  <si>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</si>
  <si>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</si>
  <si>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</si>
  <si>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</si>
  <si>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</si>
  <si>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</si>
  <si>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</si>
  <si>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</si>
  <si>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</si>
  <si>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</si>
  <si>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</si>
  <si>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</si>
  <si>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</si>
  <si>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</si>
  <si>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</si>
  <si>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</si>
  <si>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</si>
  <si>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</si>
  <si>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</si>
  <si>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</si>
  <si>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</si>
  <si>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</si>
  <si>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</si>
  <si>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</si>
  <si>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</si>
  <si>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</si>
  <si>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</si>
  <si>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</si>
  <si>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</si>
  <si>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</si>
  <si>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</si>
  <si>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</si>
  <si>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</si>
  <si>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</si>
  <si>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</si>
  <si>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</si>
  <si>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</si>
  <si>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</si>
  <si>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</si>
  <si>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</si>
  <si>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</si>
  <si>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</si>
  <si>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</si>
  <si>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</si>
  <si>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</si>
  <si>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</si>
  <si>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</si>
  <si>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</si>
  <si>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</si>
  <si>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</si>
  <si>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</si>
  <si>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</si>
  <si>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</si>
  <si>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</si>
  <si>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</si>
  <si>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</si>
  <si>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</si>
  <si>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</si>
  <si>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</si>
  <si>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</si>
  <si>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</si>
  <si>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</si>
  <si>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</si>
  <si>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</si>
  <si>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</si>
  <si>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</si>
  <si>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</si>
  <si>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</si>
  <si>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</si>
  <si>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</si>
  <si>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</si>
  <si>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</si>
  <si>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</si>
  <si>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</si>
  <si>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</si>
  <si>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</si>
  <si>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</si>
  <si>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</si>
  <si>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</si>
  <si>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</si>
  <si>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</si>
  <si>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</si>
  <si>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</si>
  <si>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</si>
  <si>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</si>
  <si>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</si>
  <si>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</si>
  <si>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</si>
  <si>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</si>
  <si>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</si>
  <si>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</si>
  <si>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</si>
  <si>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</si>
  <si>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</si>
  <si>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</si>
  <si>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</si>
  <si>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</si>
  <si>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</si>
  <si>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</si>
  <si>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</si>
  <si>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</si>
  <si>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</si>
  <si>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</si>
  <si>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</si>
  <si>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</si>
  <si>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</si>
  <si>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</si>
  <si>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</si>
  <si>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</si>
  <si>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</si>
  <si>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</si>
  <si>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</si>
  <si>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</si>
  <si>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</si>
  <si>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</si>
  <si>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</si>
  <si>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</si>
  <si>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</si>
  <si>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</si>
  <si>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</si>
  <si>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</si>
  <si>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</si>
  <si>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</si>
  <si>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</si>
  <si>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</si>
  <si>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</si>
  <si>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</si>
  <si>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</si>
  <si>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</si>
  <si>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</si>
  <si>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</si>
  <si>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</si>
  <si>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</si>
  <si>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</si>
  <si>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</si>
  <si>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</si>
  <si>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</si>
  <si>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</si>
  <si>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</si>
  <si>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</si>
  <si>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</si>
  <si>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</si>
  <si>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</si>
  <si>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</si>
  <si>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</si>
  <si>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</si>
  <si>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</si>
  <si>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</si>
  <si>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</si>
  <si>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</si>
  <si>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</si>
  <si>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</si>
  <si>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</si>
  <si>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</si>
  <si>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</si>
  <si>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</si>
  <si>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</si>
  <si>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</si>
  <si>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</si>
  <si>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</si>
  <si>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</si>
  <si>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</si>
  <si>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</si>
  <si>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</si>
  <si>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</si>
  <si>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</si>
  <si>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</si>
  <si>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</si>
  <si>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</si>
  <si>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</si>
  <si>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</si>
  <si>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</si>
  <si>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</si>
  <si>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</si>
  <si>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</si>
  <si>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</si>
  <si>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</si>
  <si>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</si>
  <si>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</si>
  <si>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</si>
  <si>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</si>
  <si>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</si>
  <si>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</si>
  <si>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</si>
  <si>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</si>
  <si>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</si>
  <si>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</si>
  <si>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</si>
  <si>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</si>
  <si>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</si>
  <si>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</si>
  <si>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</si>
  <si>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</si>
  <si>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</si>
  <si>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</si>
  <si>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</si>
  <si>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</si>
  <si>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</si>
  <si>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</si>
  <si>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</si>
  <si>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</si>
  <si>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</si>
  <si>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</si>
  <si>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</si>
  <si>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</si>
  <si>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</si>
  <si>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</si>
  <si>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</si>
  <si>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</si>
  <si>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</si>
  <si>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</si>
  <si>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</si>
  <si>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</si>
  <si>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</si>
  <si>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</si>
  <si>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</si>
  <si>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</si>
  <si>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</si>
  <si>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</si>
  <si>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</si>
  <si>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</si>
  <si>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</si>
  <si>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</si>
  <si>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</si>
  <si>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</si>
  <si>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</si>
  <si>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</si>
  <si>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</si>
  <si>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</si>
  <si>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</si>
  <si>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</si>
  <si>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</si>
  <si>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</si>
  <si>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</si>
  <si>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</si>
  <si>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</si>
  <si>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</si>
  <si>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</si>
  <si>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</si>
  <si>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</si>
  <si>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</si>
  <si>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</si>
  <si>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</si>
  <si>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</si>
  <si>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</si>
  <si>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</si>
  <si>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</si>
  <si>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</si>
  <si>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</si>
  <si>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</si>
  <si>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</si>
  <si>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</si>
  <si>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</si>
  <si>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</si>
  <si>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</si>
  <si>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</si>
  <si>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</si>
  <si>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</si>
  <si>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</si>
  <si>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</si>
  <si>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</si>
  <si>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</si>
  <si>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</si>
  <si>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</si>
  <si>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</si>
  <si>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</si>
  <si>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</si>
  <si>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</si>
  <si>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</si>
  <si>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</si>
  <si>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</si>
  <si>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</si>
  <si>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</si>
  <si>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</si>
  <si>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</si>
  <si>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</si>
  <si>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</si>
  <si>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</si>
  <si>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</si>
  <si>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</si>
  <si>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</si>
  <si>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</si>
  <si>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</si>
  <si>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</si>
  <si>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</si>
  <si>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</si>
  <si>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</si>
  <si>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</si>
  <si>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</si>
  <si>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</si>
  <si>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</si>
  <si>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</si>
  <si>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</si>
  <si>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</si>
  <si>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</si>
  <si>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</si>
  <si>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</si>
  <si>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</si>
  <si>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</si>
  <si>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</si>
  <si>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</si>
  <si>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</si>
  <si>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</si>
  <si>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</si>
  <si>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</si>
  <si>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</si>
  <si>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</si>
  <si>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</si>
  <si>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</si>
  <si>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</si>
  <si>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</si>
  <si>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</si>
  <si>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</si>
  <si>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</si>
  <si>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</si>
  <si>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</si>
  <si>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</si>
  <si>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</si>
  <si>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</si>
  <si>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</si>
  <si>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</si>
  <si>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</si>
  <si>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</si>
  <si>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</si>
  <si>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</si>
  <si>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</si>
  <si>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</si>
  <si>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</si>
  <si>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</si>
  <si>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</si>
  <si>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</si>
  <si>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</si>
  <si>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</si>
  <si>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</si>
  <si>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</si>
  <si>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</si>
  <si>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</si>
  <si>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</si>
  <si>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</si>
  <si>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</si>
  <si>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</si>
  <si>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</si>
  <si>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</si>
  <si>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</si>
  <si>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</si>
  <si>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</si>
  <si>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</si>
  <si>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</si>
  <si>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</si>
  <si>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</si>
  <si>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</si>
  <si>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</si>
  <si>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</si>
  <si>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</si>
  <si>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</si>
  <si>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</si>
  <si>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</si>
  <si>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</si>
  <si>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</si>
  <si>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</si>
  <si>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</si>
  <si>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</si>
  <si>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</si>
  <si>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</si>
  <si>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</si>
  <si>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</si>
  <si>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</si>
  <si>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</si>
  <si>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</si>
  <si>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</si>
  <si>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</si>
  <si>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</si>
  <si>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</si>
  <si>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</si>
  <si>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</si>
  <si>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</si>
  <si>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</si>
  <si>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</si>
  <si>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</si>
  <si>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</si>
  <si>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</si>
  <si>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</si>
  <si>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</si>
  <si>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</si>
  <si>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</si>
  <si>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</si>
  <si>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</si>
  <si>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</si>
  <si>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</si>
  <si>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</si>
  <si>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</si>
  <si>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</si>
  <si>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</si>
  <si>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</si>
  <si>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</si>
  <si>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</si>
  <si>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</si>
  <si>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</si>
  <si>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</si>
  <si>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</si>
  <si>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</si>
  <si>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</si>
  <si>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</si>
  <si>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</si>
  <si>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</si>
  <si>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</si>
  <si>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</si>
  <si>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</si>
  <si>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</si>
  <si>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</si>
  <si>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</si>
  <si>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</si>
  <si>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</si>
  <si>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</si>
  <si>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</si>
  <si>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</si>
  <si>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</si>
  <si>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</si>
  <si>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</si>
  <si>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</si>
  <si>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</si>
  <si>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</si>
  <si>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</si>
  <si>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</si>
  <si>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</si>
  <si>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</si>
  <si>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</si>
  <si>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</si>
  <si>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</si>
  <si>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</si>
  <si>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</si>
  <si>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</si>
  <si>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</si>
  <si>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</si>
  <si>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</si>
  <si>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</si>
  <si>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</si>
  <si>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</si>
  <si>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</si>
  <si>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</si>
  <si>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</si>
  <si>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</si>
  <si>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</si>
  <si>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</si>
  <si>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</si>
  <si>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</si>
  <si>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</si>
  <si>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</si>
  <si>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</si>
  <si>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</si>
  <si>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</si>
  <si>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</si>
  <si>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</si>
  <si>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</si>
  <si>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</si>
  <si>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</si>
  <si>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</si>
  <si>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</si>
  <si>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</si>
  <si>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</si>
  <si>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</si>
  <si>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</si>
  <si>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</si>
  <si>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</si>
  <si>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</si>
  <si>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</si>
  <si>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</si>
  <si>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</si>
  <si>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</si>
  <si>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</si>
  <si>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</si>
  <si>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</si>
  <si>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</si>
  <si>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</si>
  <si>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</si>
  <si>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</si>
  <si>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</si>
  <si>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</si>
  <si>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</si>
  <si>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</si>
  <si>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</si>
  <si>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</si>
  <si>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</si>
  <si>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</si>
  <si>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</si>
  <si>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</si>
  <si>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</si>
  <si>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</si>
  <si>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</si>
  <si>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</si>
  <si>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</si>
  <si>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</si>
  <si>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</si>
  <si>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</si>
  <si>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</si>
  <si>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</si>
  <si>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</si>
  <si>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</si>
  <si>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</si>
  <si>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</si>
  <si>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</si>
  <si>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</si>
  <si>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</si>
  <si>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</si>
  <si>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</si>
  <si>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</si>
  <si>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</si>
  <si>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</si>
  <si>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</si>
  <si>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</si>
  <si>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</si>
  <si>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</si>
  <si>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</si>
  <si>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</si>
  <si>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</si>
  <si>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</si>
  <si>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</si>
  <si>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</si>
  <si>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</si>
  <si>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</si>
  <si>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</si>
  <si>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</si>
  <si>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</si>
  <si>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</si>
  <si>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</si>
  <si>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</si>
  <si>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</si>
  <si>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</si>
  <si>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</si>
  <si>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</si>
  <si>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</si>
  <si>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</si>
  <si>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</si>
  <si>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</si>
  <si>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</si>
  <si>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</si>
  <si>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</si>
  <si>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</si>
  <si>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</si>
  <si>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</si>
  <si>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</si>
  <si>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</si>
  <si>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</si>
  <si>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</si>
  <si>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</si>
  <si>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</si>
  <si>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</si>
  <si>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</si>
  <si>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</si>
  <si>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</si>
  <si>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</si>
  <si>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</si>
  <si>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</si>
  <si>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</si>
  <si>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</si>
  <si>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</si>
  <si>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</si>
  <si>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</si>
  <si>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</si>
  <si>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</si>
  <si>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</si>
  <si>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</si>
  <si>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</si>
  <si>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</si>
  <si>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</si>
  <si>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</si>
  <si>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</si>
  <si>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</si>
  <si>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</si>
  <si>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</si>
  <si>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</si>
  <si>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</si>
  <si>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</si>
  <si>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</si>
  <si>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</si>
  <si>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</si>
  <si>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</si>
  <si>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</si>
  <si>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</si>
  <si>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</si>
  <si>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</si>
  <si>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</si>
  <si>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</si>
  <si>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</si>
  <si>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</si>
  <si>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</si>
  <si>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</si>
  <si>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</si>
  <si>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</si>
  <si>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</si>
  <si>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</si>
  <si>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</si>
  <si>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</si>
  <si>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</si>
  <si>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</si>
  <si>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</si>
  <si>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</si>
  <si>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</si>
  <si>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</si>
  <si>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</si>
  <si>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</si>
  <si>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</si>
  <si>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</si>
  <si>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</si>
  <si>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</si>
  <si>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</si>
  <si>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</si>
  <si>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</si>
  <si>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</si>
  <si>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</si>
  <si>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</si>
  <si>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</si>
  <si>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</si>
  <si>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</si>
  <si>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</si>
  <si>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</si>
  <si>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</si>
  <si>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</si>
  <si>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</si>
  <si>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</si>
  <si>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</si>
  <si>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</si>
  <si>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</si>
  <si>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</si>
  <si>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</si>
  <si>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</si>
  <si>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</si>
  <si>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</si>
  <si>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</si>
  <si>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</si>
  <si>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</si>
  <si>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</si>
  <si>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</si>
  <si>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</si>
  <si>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</si>
  <si>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</si>
  <si>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</si>
  <si>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</si>
  <si>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</si>
  <si>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</si>
  <si>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</si>
  <si>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</si>
  <si>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</si>
  <si>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</si>
  <si>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</si>
  <si>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</si>
  <si>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</si>
  <si>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</si>
  <si>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</si>
  <si>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</si>
  <si>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</si>
  <si>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</si>
  <si>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</si>
  <si>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</si>
  <si>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</si>
  <si>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</si>
  <si>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</si>
  <si>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</si>
  <si>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</si>
  <si>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</si>
  <si>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</si>
  <si>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</si>
  <si>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</si>
  <si>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</si>
  <si>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</si>
  <si>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</si>
  <si>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</si>
  <si>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</si>
  <si>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</si>
  <si>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</si>
  <si>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</si>
  <si>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</si>
  <si>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</si>
  <si>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</si>
  <si>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</si>
  <si>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</si>
  <si>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</si>
  <si>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</si>
  <si>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</si>
  <si>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</si>
  <si>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</si>
  <si>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</si>
  <si>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</si>
  <si>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</si>
  <si>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</si>
  <si>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</si>
  <si>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</si>
  <si>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</si>
  <si>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</si>
  <si>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</si>
  <si>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</si>
  <si>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</si>
  <si>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</si>
  <si>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</si>
  <si>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</si>
  <si>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</si>
  <si>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</si>
  <si>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</si>
  <si>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</si>
  <si>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</si>
  <si>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</si>
  <si>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</si>
  <si>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</si>
  <si>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</si>
  <si>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</si>
  <si>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</si>
  <si>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</si>
  <si>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</si>
  <si>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</si>
  <si>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</si>
  <si>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</si>
  <si>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</si>
  <si>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</si>
  <si>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</si>
  <si>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</si>
  <si>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</si>
  <si>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</si>
  <si>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</si>
  <si>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</si>
  <si>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</si>
  <si>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</si>
  <si>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</si>
  <si>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</si>
  <si>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</si>
  <si>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</si>
  <si>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</si>
  <si>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</si>
  <si>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</si>
  <si>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</si>
  <si>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</si>
  <si>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</si>
  <si>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</si>
  <si>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</si>
  <si>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</si>
  <si>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</si>
  <si>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</si>
  <si>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</si>
  <si>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</si>
  <si>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</si>
  <si>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</si>
  <si>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</si>
  <si>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</si>
  <si>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</si>
  <si>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</si>
  <si>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</si>
  <si>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</si>
  <si>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</si>
  <si>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</si>
  <si>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</si>
  <si>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</si>
  <si>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</si>
  <si>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</si>
  <si>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</si>
  <si>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</si>
  <si>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</si>
  <si>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</si>
  <si>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</si>
  <si>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</si>
  <si>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</si>
  <si>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</si>
  <si>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</si>
  <si>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</si>
  <si>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</si>
  <si>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</si>
  <si>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</si>
  <si>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</si>
  <si>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</si>
  <si>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</si>
  <si>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</si>
  <si>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</si>
  <si>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</si>
  <si>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</si>
  <si>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</si>
  <si>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</si>
  <si>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</si>
  <si>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</si>
  <si>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</si>
  <si>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</si>
  <si>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</si>
  <si>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</si>
  <si>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</si>
  <si>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</si>
  <si>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</si>
  <si>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</si>
  <si>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</si>
  <si>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</si>
  <si>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</si>
  <si>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</si>
  <si>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</si>
  <si>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</si>
  <si>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</si>
  <si>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</si>
  <si>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</si>
  <si>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</si>
  <si>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</si>
  <si>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</si>
  <si>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</si>
  <si>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</si>
  <si>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</si>
  <si>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</si>
  <si>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</si>
  <si>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</si>
  <si>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</si>
  <si>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</si>
  <si>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</si>
  <si>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</si>
  <si>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</si>
  <si>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</si>
  <si>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</si>
  <si>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</si>
  <si>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</si>
  <si>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</si>
  <si>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</si>
  <si>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</si>
  <si>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</si>
  <si>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</si>
  <si>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</si>
  <si>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</si>
  <si>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</si>
  <si>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</si>
  <si>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</si>
  <si>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</si>
  <si>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</si>
  <si>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</si>
  <si>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</si>
  <si>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</si>
  <si>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</si>
  <si>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</si>
  <si>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</si>
  <si>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</si>
  <si>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</si>
  <si>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</si>
  <si>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</si>
  <si>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</si>
  <si>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</si>
  <si>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</si>
  <si>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</si>
  <si>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</si>
  <si>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</si>
  <si>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</si>
  <si>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</si>
  <si>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</si>
  <si>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</si>
  <si>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</si>
  <si>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</si>
  <si>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</si>
  <si>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</si>
  <si>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</si>
  <si>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</si>
  <si>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</si>
  <si>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</si>
  <si>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</si>
  <si>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</si>
  <si>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</si>
  <si>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</si>
  <si>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</si>
  <si>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</si>
  <si>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</si>
  <si>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</si>
  <si>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</si>
  <si>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</si>
  <si>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</si>
  <si>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</si>
  <si>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</si>
  <si>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</si>
  <si>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</si>
  <si>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</si>
  <si>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</si>
  <si>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</si>
  <si>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</si>
  <si>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</si>
  <si>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</si>
  <si>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</si>
  <si>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</si>
  <si>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</si>
  <si>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</si>
  <si>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</si>
  <si>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</si>
  <si>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</si>
  <si>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</si>
  <si>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</si>
  <si>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</si>
  <si>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</si>
  <si>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</si>
  <si>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</si>
  <si>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</si>
  <si>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</si>
  <si>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</si>
  <si>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</si>
  <si>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</si>
  <si>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</si>
  <si>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</si>
  <si>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</si>
  <si>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</si>
  <si>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</si>
  <si>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</si>
  <si>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</si>
  <si>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</si>
  <si>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</si>
  <si>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</si>
  <si>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</si>
  <si>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</si>
  <si>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</si>
  <si>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</si>
  <si>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</si>
  <si>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</si>
  <si>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</si>
  <si>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</si>
  <si>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</si>
  <si>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</si>
  <si>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</si>
  <si>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</si>
  <si>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</si>
  <si>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</si>
  <si>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</si>
  <si>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</si>
  <si>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</si>
  <si>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</si>
  <si>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</si>
  <si>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</si>
  <si>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</si>
  <si>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</si>
  <si>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</si>
  <si>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</si>
  <si>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</si>
  <si>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</si>
  <si>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</si>
  <si>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</si>
  <si>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</si>
  <si>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</si>
  <si>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</si>
  <si>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</si>
  <si>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</si>
  <si>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</si>
  <si>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</si>
  <si>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</si>
  <si>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</si>
  <si>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</si>
  <si>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</si>
  <si>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</si>
  <si>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</si>
  <si>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</si>
  <si>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</si>
  <si>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</si>
  <si>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</si>
  <si>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</si>
  <si>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</si>
  <si>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</si>
  <si>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</si>
  <si>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</si>
  <si>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</si>
  <si>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</si>
  <si>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</si>
  <si>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</si>
  <si>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</si>
  <si>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</si>
  <si>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</si>
  <si>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</si>
  <si>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</si>
  <si>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</si>
  <si>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</si>
  <si>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</si>
  <si>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</si>
  <si>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</si>
  <si>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</si>
  <si>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</si>
  <si>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</si>
  <si>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</si>
  <si>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</si>
  <si>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</si>
  <si>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</si>
  <si>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</si>
  <si>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</si>
  <si>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</si>
  <si>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</si>
  <si>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</si>
  <si>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</si>
  <si>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</si>
  <si>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</si>
  <si>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</si>
  <si>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</si>
  <si>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</si>
  <si>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</si>
  <si>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</si>
  <si>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</si>
  <si>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</si>
  <si>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</si>
  <si>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</si>
  <si>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</si>
  <si>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</si>
  <si>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</si>
  <si>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</si>
  <si>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</si>
  <si>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</si>
  <si>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</si>
  <si>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</si>
  <si>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</si>
  <si>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</si>
  <si>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</si>
  <si>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</si>
  <si>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</si>
  <si>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</si>
  <si>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</si>
  <si>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</si>
  <si>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</si>
  <si>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</si>
  <si>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</si>
  <si>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</si>
  <si>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</si>
  <si>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</si>
  <si>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</si>
  <si>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</si>
  <si>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</si>
  <si>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</si>
  <si>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</si>
  <si>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</si>
  <si>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</si>
  <si>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</si>
  <si>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</si>
  <si>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</si>
  <si>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</si>
  <si>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</si>
  <si>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</si>
  <si>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</si>
  <si>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</si>
  <si>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</si>
  <si>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</si>
  <si>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</si>
  <si>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</si>
  <si>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</si>
  <si>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</si>
  <si>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</si>
  <si>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</si>
  <si>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</si>
  <si>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</si>
  <si>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</si>
  <si>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</si>
  <si>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</si>
  <si>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</si>
  <si>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</si>
  <si>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</si>
  <si>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</si>
  <si>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</si>
  <si>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</si>
  <si>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</si>
  <si>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</si>
  <si>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</si>
  <si>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</si>
  <si>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</si>
  <si>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</si>
  <si>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</si>
  <si>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</si>
  <si>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</si>
  <si>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</si>
  <si>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</si>
  <si>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</si>
  <si>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</si>
  <si>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</si>
  <si>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</si>
  <si>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</si>
  <si>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</si>
  <si>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</si>
  <si>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</si>
  <si>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</si>
  <si>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</si>
  <si>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</si>
  <si>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</si>
  <si>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</si>
  <si>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</si>
  <si>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</si>
  <si>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</si>
  <si>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</si>
  <si>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</si>
  <si>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</si>
  <si>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</si>
  <si>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</si>
  <si>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</si>
  <si>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</si>
  <si>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</si>
  <si>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</si>
  <si>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</si>
  <si>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</si>
  <si>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</si>
  <si>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</si>
  <si>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</si>
  <si>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</si>
  <si>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</si>
  <si>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</si>
  <si>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</si>
  <si>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</si>
  <si>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</si>
  <si>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</si>
  <si>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</si>
  <si>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</si>
  <si>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</si>
  <si>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</si>
  <si>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</si>
  <si>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</si>
  <si>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</si>
  <si>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</si>
  <si>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</si>
  <si>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</si>
  <si>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</si>
  <si>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</si>
  <si>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</si>
  <si>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</si>
  <si>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</si>
  <si>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</si>
  <si>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</si>
  <si>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</si>
  <si>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</si>
  <si>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</si>
  <si>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</si>
  <si>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</si>
  <si>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</si>
  <si>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</si>
  <si>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</si>
  <si>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</si>
  <si>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</si>
  <si>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</si>
  <si>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</si>
  <si>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</si>
  <si>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</si>
  <si>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</si>
  <si>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</si>
  <si>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</si>
  <si>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</si>
  <si>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</si>
  <si>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</si>
  <si>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</si>
  <si>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</si>
  <si>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</si>
  <si>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</si>
  <si>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</si>
  <si>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</si>
  <si>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</si>
  <si>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</si>
  <si>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</si>
  <si>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</si>
  <si>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</si>
  <si>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</si>
  <si>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</si>
  <si>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</si>
  <si>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</si>
  <si>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</si>
  <si>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</si>
  <si>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</si>
  <si>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</si>
  <si>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</si>
  <si>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</si>
  <si>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</si>
  <si>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</si>
  <si>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</si>
  <si>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</si>
  <si>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</si>
  <si>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</si>
  <si>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</si>
  <si>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</si>
  <si>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</si>
  <si>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</si>
  <si>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</si>
  <si>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</si>
  <si>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</si>
  <si>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</si>
  <si>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</si>
  <si>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</si>
  <si>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</si>
  <si>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</si>
  <si>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</si>
  <si>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</si>
  <si>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</si>
  <si>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</si>
  <si>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</si>
  <si>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</si>
  <si>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</si>
  <si>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</si>
  <si>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</si>
  <si>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</si>
  <si>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</si>
  <si>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</si>
  <si>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</si>
  <si>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</si>
  <si>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</si>
  <si>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</si>
  <si>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</si>
  <si>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</si>
  <si>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</si>
  <si>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</si>
  <si>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</si>
  <si>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</si>
  <si>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</si>
  <si>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</si>
  <si>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</si>
  <si>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</si>
  <si>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</si>
  <si>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</si>
  <si>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</si>
  <si>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</si>
  <si>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</si>
  <si>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</si>
  <si>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</si>
  <si>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</si>
  <si>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</si>
  <si>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</si>
  <si>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</si>
  <si>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</si>
  <si>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</si>
  <si>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</si>
  <si>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</si>
  <si>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</si>
  <si>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</si>
  <si>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</si>
  <si>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</si>
  <si>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</si>
  <si>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</si>
  <si>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</si>
  <si>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</si>
  <si>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</si>
  <si>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</si>
  <si>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</si>
  <si>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</si>
  <si>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</si>
  <si>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</si>
  <si>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</si>
  <si>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</si>
  <si>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</si>
  <si>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</si>
  <si>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</si>
  <si>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</si>
  <si>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</si>
  <si>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</si>
  <si>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</si>
  <si>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</si>
  <si>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</si>
  <si>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</si>
  <si>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</si>
  <si>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</si>
  <si>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</si>
  <si>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</si>
  <si>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</si>
  <si>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</si>
  <si>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</si>
  <si>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</si>
  <si>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</si>
  <si>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</si>
  <si>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</si>
  <si>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</si>
  <si>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</si>
  <si>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</si>
  <si>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</si>
  <si>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</si>
  <si>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</si>
  <si>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</si>
  <si>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</si>
  <si>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</si>
  <si>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</si>
  <si>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</si>
  <si>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</si>
  <si>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</si>
  <si>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</si>
  <si>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</si>
  <si>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</si>
  <si>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</si>
  <si>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</si>
  <si>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</si>
  <si>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</si>
  <si>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</si>
  <si>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</si>
  <si>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</si>
  <si>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</si>
  <si>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</si>
  <si>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</si>
  <si>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</si>
  <si>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</si>
  <si>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</si>
  <si>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</si>
  <si>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</si>
  <si>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</si>
  <si>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</si>
  <si>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</si>
  <si>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</si>
  <si>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</si>
  <si>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</si>
  <si>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</si>
  <si>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</si>
  <si>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</si>
  <si>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</si>
  <si>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</si>
  <si>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</si>
  <si>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</si>
  <si>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</si>
  <si>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</si>
  <si>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</si>
  <si>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</si>
  <si>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</si>
  <si>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</si>
  <si>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</si>
  <si>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</si>
  <si>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</si>
  <si>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</si>
  <si>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</si>
  <si>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</si>
  <si>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</si>
  <si>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</si>
  <si>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</si>
  <si>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</si>
  <si>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</si>
  <si>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</si>
  <si>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</si>
  <si>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</si>
  <si>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</si>
  <si>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</si>
  <si>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</si>
  <si>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</si>
  <si>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</si>
  <si>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</si>
  <si>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</si>
  <si>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</si>
  <si>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</si>
  <si>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</si>
  <si>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</si>
  <si>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</si>
  <si>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</si>
  <si>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</si>
  <si>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</si>
  <si>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</si>
  <si>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</si>
  <si>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</si>
  <si>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</si>
  <si>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</si>
  <si>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</si>
  <si>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</si>
  <si>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</si>
  <si>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</si>
  <si>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</si>
  <si>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</si>
  <si>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</si>
  <si>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</si>
  <si>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</si>
  <si>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</si>
  <si>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</si>
  <si>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</si>
  <si>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</si>
  <si>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</si>
  <si>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</si>
  <si>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</si>
  <si>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</si>
  <si>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</si>
  <si>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</si>
  <si>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</si>
  <si>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</si>
  <si>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</si>
  <si>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</si>
  <si>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</si>
  <si>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</si>
  <si>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</si>
  <si>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</si>
  <si>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</si>
  <si>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</si>
  <si>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</si>
  <si>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</si>
  <si>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</si>
  <si>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</si>
  <si>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</si>
  <si>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</si>
  <si>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</si>
  <si>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</si>
  <si>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</si>
  <si>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</si>
  <si>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</si>
  <si>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</si>
  <si>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</si>
  <si>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</si>
  <si>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</si>
  <si>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</si>
  <si>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</si>
  <si>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</si>
  <si>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</si>
  <si>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</si>
  <si>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</si>
  <si>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</si>
  <si>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</si>
  <si>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</si>
  <si>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</si>
  <si>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</si>
  <si>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</si>
  <si>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</si>
  <si>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</si>
  <si>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</si>
  <si>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</si>
  <si>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</si>
  <si>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</si>
  <si>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</si>
  <si>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</si>
  <si>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</si>
  <si>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</si>
  <si>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</si>
  <si>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</si>
  <si>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</si>
  <si>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</si>
  <si>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</si>
  <si>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</si>
  <si>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</si>
  <si>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</si>
  <si>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</si>
  <si>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</si>
  <si>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</si>
  <si>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</si>
  <si>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</si>
  <si>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</si>
  <si>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</si>
  <si>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</si>
  <si>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</si>
  <si>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</si>
  <si>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</si>
  <si>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</si>
  <si>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</si>
  <si>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</si>
  <si>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</si>
  <si>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</si>
  <si>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</si>
  <si>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</si>
  <si>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</si>
  <si>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</si>
  <si>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</si>
  <si>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</si>
  <si>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</si>
  <si>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</si>
  <si>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</si>
  <si>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</si>
  <si>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</si>
  <si>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</si>
  <si>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</si>
  <si>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</si>
  <si>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</si>
  <si>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</si>
  <si>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</si>
  <si>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</si>
  <si>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</si>
  <si>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</si>
  <si>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</si>
  <si>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</si>
  <si>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</si>
  <si>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</si>
  <si>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</si>
  <si>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</si>
  <si>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</si>
  <si>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</si>
  <si>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</si>
  <si>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</si>
  <si>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</si>
  <si>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</si>
  <si>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</si>
  <si>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</si>
  <si>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</si>
  <si>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</si>
  <si>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</si>
  <si>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</si>
  <si>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</si>
  <si>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</si>
  <si>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</si>
  <si>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</si>
  <si>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</si>
  <si>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</si>
  <si>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</si>
  <si>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</si>
  <si>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</si>
  <si>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</si>
  <si>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</si>
  <si>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</si>
  <si>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</si>
  <si>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</si>
  <si>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</si>
  <si>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</si>
  <si>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</si>
  <si>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</si>
  <si>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</si>
  <si>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</si>
  <si>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</si>
  <si>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</si>
  <si>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</si>
  <si>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</si>
  <si>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</si>
  <si>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</si>
  <si>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</si>
  <si>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</si>
  <si>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</si>
  <si>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</si>
  <si>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</si>
  <si>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</si>
  <si>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</si>
  <si>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</si>
  <si>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</si>
  <si>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</si>
  <si>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</si>
  <si>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</si>
  <si>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</si>
  <si>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</si>
  <si>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</si>
  <si>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</si>
  <si>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</si>
  <si>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</si>
  <si>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</si>
  <si>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</si>
  <si>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</si>
  <si>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</si>
  <si>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</si>
  <si>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</si>
  <si>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</si>
  <si>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</si>
  <si>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</si>
  <si>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</si>
  <si>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</si>
  <si>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</si>
  <si>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</si>
  <si>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</si>
  <si>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</si>
  <si>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</si>
  <si>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</si>
  <si>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</si>
  <si>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</si>
  <si>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</si>
  <si>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</si>
  <si>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</si>
  <si>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</si>
  <si>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</si>
  <si>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</si>
  <si>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</si>
  <si>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</si>
  <si>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</si>
  <si>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</si>
  <si>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</si>
  <si>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</si>
  <si>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</si>
  <si>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</si>
  <si>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</si>
  <si>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</si>
  <si>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</si>
  <si>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</si>
  <si>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</si>
  <si>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</si>
  <si>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</si>
  <si>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</si>
  <si>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</si>
  <si>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</si>
  <si>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</si>
  <si>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</si>
  <si>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</si>
  <si>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</si>
  <si>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</si>
  <si>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</si>
  <si>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</si>
  <si>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</si>
  <si>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</si>
  <si>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</si>
  <si>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</si>
  <si>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</si>
  <si>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</si>
  <si>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</si>
  <si>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</si>
  <si>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</si>
  <si>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</si>
  <si>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</si>
  <si>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</si>
  <si>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</si>
  <si>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</si>
  <si>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</si>
  <si>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</si>
  <si>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</si>
  <si>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</si>
  <si>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</si>
  <si>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</si>
  <si>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</si>
  <si>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</si>
  <si>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</si>
  <si>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</si>
  <si>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</si>
  <si>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</si>
  <si>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</si>
  <si>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</si>
  <si>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</si>
  <si>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</si>
  <si>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</si>
  <si>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</si>
  <si>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</si>
  <si>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</si>
  <si>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</si>
  <si>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</si>
  <si>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</si>
  <si>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</si>
  <si>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</si>
  <si>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</si>
  <si>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</si>
  <si>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</si>
  <si>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</si>
  <si>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</si>
  <si>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</si>
  <si>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</si>
  <si>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</si>
  <si>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</si>
  <si>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</si>
  <si>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</si>
  <si>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</si>
  <si>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</si>
  <si>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</si>
  <si>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</si>
  <si>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</si>
  <si>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</si>
  <si>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</si>
  <si>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</si>
  <si>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</si>
  <si>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</si>
  <si>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</si>
  <si>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</si>
  <si>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</si>
  <si>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</si>
  <si>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</si>
  <si>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</si>
  <si>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</si>
  <si>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</si>
  <si>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</si>
  <si>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</si>
  <si>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</si>
  <si>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</si>
  <si>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</si>
  <si>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</si>
  <si>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</si>
  <si>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</si>
  <si>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</si>
  <si>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</si>
  <si>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</si>
  <si>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</si>
  <si>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</si>
  <si>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</si>
  <si>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</si>
  <si>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</si>
  <si>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</si>
  <si>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</si>
  <si>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</si>
  <si>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</si>
  <si>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</si>
  <si>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</si>
  <si>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</si>
  <si>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</si>
  <si>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</si>
  <si>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</si>
  <si>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</si>
  <si>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</si>
  <si>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</si>
  <si>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</si>
  <si>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</si>
  <si>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</si>
  <si>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</si>
  <si>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</si>
  <si>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</si>
  <si>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</si>
  <si>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</si>
  <si>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</si>
  <si>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</si>
  <si>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</si>
  <si>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</si>
  <si>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</si>
  <si>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</si>
  <si>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</si>
  <si>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</si>
  <si>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</si>
  <si>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</si>
  <si>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</si>
  <si>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</si>
  <si>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</si>
  <si>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</si>
  <si>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</si>
  <si>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</si>
  <si>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</si>
  <si>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</si>
  <si>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</si>
  <si>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</si>
  <si>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</si>
  <si>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</si>
  <si>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</si>
  <si>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</si>
  <si>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</si>
  <si>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</si>
  <si>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</si>
  <si>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</si>
  <si>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</si>
  <si>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</si>
  <si>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</si>
  <si>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</si>
  <si>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</si>
  <si>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</si>
  <si>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</si>
  <si>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</si>
  <si>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</si>
  <si>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</si>
  <si>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</si>
  <si>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</si>
  <si>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</si>
  <si>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</si>
  <si>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</si>
  <si>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</si>
  <si>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</si>
  <si>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</si>
  <si>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</si>
  <si>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</si>
  <si>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</si>
  <si>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</si>
  <si>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</si>
  <si>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</si>
  <si>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</si>
  <si>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</si>
  <si>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</si>
  <si>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</si>
  <si>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</si>
  <si>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</si>
  <si>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</si>
  <si>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</si>
  <si>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</si>
  <si>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</si>
  <si>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</si>
  <si>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</si>
  <si>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</si>
  <si>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</si>
  <si>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</si>
  <si>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</si>
  <si>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</si>
  <si>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</si>
  <si>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</si>
  <si>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</si>
  <si>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</si>
  <si>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</si>
  <si>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</si>
  <si>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</si>
  <si>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</si>
  <si>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</si>
  <si>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</si>
  <si>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</si>
  <si>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</si>
  <si>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</si>
  <si>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</si>
  <si>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</si>
  <si>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</si>
  <si>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</si>
  <si>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</si>
  <si>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</si>
  <si>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</si>
  <si>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</si>
  <si>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</si>
  <si>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</si>
  <si>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</si>
  <si>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</si>
  <si>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</si>
  <si>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</si>
  <si>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</si>
  <si>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</si>
  <si>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</si>
  <si>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</si>
  <si>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</si>
  <si>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</si>
  <si>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</si>
  <si>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</si>
  <si>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</si>
  <si>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</si>
  <si>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</si>
  <si>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</si>
  <si>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</si>
  <si>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</si>
  <si>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</si>
  <si>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</si>
  <si>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</si>
  <si>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</si>
  <si>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</si>
  <si>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</si>
  <si>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</si>
  <si>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</si>
  <si>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</si>
  <si>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</si>
  <si>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</si>
  <si>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</si>
  <si>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</si>
  <si>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</si>
  <si>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</si>
  <si>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</si>
  <si>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</si>
  <si>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</si>
  <si>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</si>
  <si>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</si>
  <si>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</si>
  <si>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</si>
  <si>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</si>
  <si>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</si>
  <si>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</si>
  <si>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</si>
  <si>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</si>
  <si>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</si>
  <si>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</si>
  <si>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</si>
  <si>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</si>
  <si>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</si>
  <si>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</si>
  <si>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</si>
  <si>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</si>
  <si>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</si>
  <si>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</si>
  <si>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</si>
  <si>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</si>
  <si>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</si>
  <si>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</si>
  <si>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</si>
  <si>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</si>
  <si>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</si>
  <si>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</si>
  <si>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</si>
  <si>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</si>
  <si>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</si>
  <si>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</si>
  <si>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</si>
  <si>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</si>
  <si>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</si>
  <si>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</si>
  <si>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</si>
  <si>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</si>
  <si>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</si>
  <si>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</si>
  <si>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</si>
  <si>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</si>
  <si>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</si>
  <si>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</si>
  <si>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</si>
  <si>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</si>
  <si>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</si>
  <si>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</si>
  <si>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</si>
  <si>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</si>
  <si>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</si>
  <si>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</si>
  <si>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</si>
  <si>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</si>
  <si>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</si>
  <si>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</si>
  <si>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</si>
  <si>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</si>
  <si>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</si>
  <si>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</si>
  <si>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</si>
  <si>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</si>
  <si>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</si>
  <si>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</si>
  <si>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</si>
  <si>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</si>
  <si>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</si>
  <si>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</si>
  <si>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</si>
  <si>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</si>
  <si>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</si>
  <si>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</si>
  <si>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</si>
  <si>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</si>
  <si>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</si>
  <si>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</si>
  <si>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</si>
  <si>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</si>
  <si>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</si>
  <si>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</si>
  <si>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</si>
  <si>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</si>
  <si>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</si>
  <si>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</si>
  <si>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</si>
  <si>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</si>
  <si>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</si>
  <si>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</si>
  <si>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</si>
  <si>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</si>
  <si>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</si>
  <si>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</si>
  <si>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</si>
  <si>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</si>
  <si>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</si>
  <si>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</si>
  <si>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</si>
  <si>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</si>
  <si>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</si>
  <si>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</si>
  <si>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</si>
  <si>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</si>
  <si>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</si>
  <si>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</si>
  <si>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</si>
  <si>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</si>
  <si>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</si>
  <si>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</si>
  <si>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</si>
  <si>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</si>
  <si>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</si>
  <si>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</si>
  <si>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</si>
  <si>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</si>
  <si>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</si>
  <si>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</si>
  <si>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</si>
  <si>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</si>
  <si>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</si>
  <si>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</si>
  <si>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</si>
  <si>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</si>
  <si>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</si>
  <si>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</si>
  <si>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</si>
  <si>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</si>
  <si>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</si>
  <si>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</si>
  <si>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</si>
  <si>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</si>
  <si>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</si>
  <si>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</si>
  <si>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</si>
  <si>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</si>
  <si>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</si>
  <si>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</si>
  <si>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</si>
  <si>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</si>
  <si>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</si>
  <si>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</si>
  <si>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</si>
  <si>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</si>
  <si>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</si>
  <si>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</si>
  <si>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</si>
  <si>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</si>
  <si>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</si>
  <si>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</si>
  <si>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</si>
  <si>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</si>
  <si>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</si>
  <si>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</si>
  <si>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</si>
  <si>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</si>
  <si>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</si>
  <si>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</si>
  <si>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</si>
  <si>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</si>
  <si>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</si>
  <si>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</si>
  <si>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</si>
  <si>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</si>
  <si>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</si>
  <si>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</si>
  <si>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</si>
  <si>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</si>
  <si>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</si>
  <si>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</si>
  <si>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</si>
  <si>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</si>
  <si>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</si>
  <si>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</si>
  <si>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</si>
  <si>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</si>
  <si>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</si>
  <si>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</si>
  <si>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</si>
  <si>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</si>
  <si>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</si>
  <si>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</si>
  <si>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</si>
  <si>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</si>
  <si>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</si>
  <si>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</si>
  <si>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</si>
  <si>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</si>
  <si>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</si>
  <si>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</si>
  <si>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</si>
  <si>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</si>
  <si>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</si>
  <si>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</si>
  <si>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</si>
  <si>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</si>
  <si>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</si>
  <si>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</si>
  <si>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</si>
  <si>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</si>
  <si>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</si>
  <si>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</si>
  <si>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</si>
  <si>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</si>
  <si>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</si>
  <si>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</si>
  <si>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</si>
  <si>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</si>
  <si>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</si>
  <si>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</si>
  <si>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</si>
  <si>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</si>
  <si>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</si>
  <si>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</si>
  <si>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</si>
  <si>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</si>
  <si>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</si>
  <si>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</si>
  <si>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</si>
  <si>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</si>
  <si>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</si>
  <si>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</si>
  <si>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</si>
  <si>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</si>
  <si>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</si>
  <si>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</si>
  <si>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</si>
  <si>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</si>
  <si>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</si>
  <si>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</si>
  <si>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</si>
  <si>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</si>
  <si>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</si>
  <si>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</si>
  <si>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</si>
  <si>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</si>
  <si>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</si>
  <si>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</si>
  <si>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</si>
  <si>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</si>
  <si>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</si>
  <si>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</si>
  <si>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</si>
  <si>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</si>
  <si>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</si>
  <si>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</si>
  <si>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</si>
  <si>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</si>
  <si>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</si>
  <si>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</si>
  <si>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</si>
  <si>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</si>
  <si>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</si>
  <si>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</si>
  <si>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</si>
  <si>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</si>
  <si>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</si>
  <si>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</si>
  <si>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</si>
  <si>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</si>
  <si>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</si>
  <si>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</si>
  <si>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</si>
  <si>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</si>
  <si>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</si>
  <si>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</si>
  <si>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</si>
  <si>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</si>
  <si>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</si>
  <si>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</si>
  <si>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</si>
  <si>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</si>
  <si>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</si>
  <si>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</si>
  <si>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</si>
  <si>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</si>
  <si>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</si>
  <si>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</si>
  <si>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</si>
  <si>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</si>
  <si>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</si>
  <si>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</si>
  <si>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</si>
  <si>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</si>
  <si>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</si>
  <si>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</si>
  <si>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</si>
  <si>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</si>
  <si>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</si>
  <si>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</si>
  <si>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</si>
  <si>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</si>
  <si>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</si>
  <si>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</si>
  <si>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</si>
  <si>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</si>
  <si>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</si>
  <si>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</si>
  <si>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</si>
  <si>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</si>
  <si>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</si>
  <si>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</si>
  <si>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</si>
  <si>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</si>
  <si>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</si>
  <si>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</si>
  <si>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</si>
  <si>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</si>
  <si>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</si>
  <si>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</si>
  <si>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</si>
  <si>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</si>
  <si>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</si>
  <si>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</si>
  <si>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</si>
  <si>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</si>
  <si>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</si>
  <si>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</si>
  <si>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</si>
  <si>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</si>
  <si>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</si>
  <si>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</si>
  <si>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</si>
  <si>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</si>
  <si>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</si>
  <si>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</si>
  <si>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</si>
  <si>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</si>
  <si>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</si>
  <si>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</si>
  <si>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</si>
  <si>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</si>
  <si>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</si>
  <si>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</si>
  <si>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</si>
  <si>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</si>
  <si>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</si>
  <si>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</si>
  <si>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</si>
  <si>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</si>
  <si>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</si>
  <si>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</si>
  <si>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</si>
  <si>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</si>
  <si>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</si>
  <si>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</si>
  <si>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</si>
  <si>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</si>
  <si>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</si>
  <si>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</si>
  <si>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</si>
  <si>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</si>
  <si>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</si>
  <si>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</si>
  <si>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</si>
  <si>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</si>
  <si>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</si>
  <si>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</si>
  <si>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</si>
  <si>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</si>
  <si>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</si>
  <si>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</si>
  <si>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</si>
  <si>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</si>
  <si>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</si>
  <si>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</si>
  <si>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</si>
  <si>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</si>
  <si>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</si>
  <si>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</si>
  <si>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</si>
  <si>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</si>
  <si>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</si>
  <si>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</si>
  <si>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</si>
  <si>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</si>
  <si>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</si>
  <si>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</si>
  <si>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</si>
  <si>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</si>
  <si>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</si>
  <si>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</si>
  <si>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</si>
  <si>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</si>
  <si>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</si>
  <si>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</si>
  <si>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</si>
  <si>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</si>
  <si>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</si>
  <si>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</si>
  <si>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</si>
  <si>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</si>
  <si>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</si>
  <si>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</si>
  <si>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</si>
  <si>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</si>
  <si>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</si>
  <si>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</si>
  <si>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</si>
  <si>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</si>
  <si>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</si>
  <si>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</si>
  <si>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</si>
  <si>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</si>
  <si>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</si>
  <si>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</si>
  <si>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</si>
  <si>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</si>
  <si>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</si>
  <si>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</si>
  <si>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</si>
  <si>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</si>
  <si>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</si>
  <si>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</si>
  <si>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</si>
  <si>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</si>
  <si>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</si>
  <si>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</si>
  <si>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</si>
  <si>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</si>
  <si>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</si>
  <si>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</si>
  <si>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</si>
  <si>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</si>
  <si>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</si>
  <si>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</si>
  <si>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</si>
  <si>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</si>
  <si>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</si>
  <si>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</si>
  <si>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</si>
  <si>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</si>
  <si>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</si>
  <si>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</si>
  <si>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</si>
  <si>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</si>
  <si>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</si>
  <si>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</si>
  <si>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</si>
  <si>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</si>
  <si>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</si>
  <si>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</si>
  <si>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</si>
  <si>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</si>
  <si>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</si>
  <si>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</si>
  <si>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</si>
  <si>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</si>
  <si>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</si>
  <si>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</si>
  <si>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</si>
  <si>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</si>
  <si>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</si>
  <si>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</si>
  <si>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</si>
  <si>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</si>
  <si>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</si>
  <si>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</si>
  <si>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</si>
  <si>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</si>
  <si>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</si>
  <si>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</si>
  <si>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</si>
  <si>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</si>
  <si>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</si>
  <si>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</si>
  <si>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</si>
  <si>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</si>
  <si>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</si>
  <si>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</si>
  <si>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</si>
  <si>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</si>
  <si>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</si>
  <si>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</si>
  <si>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</si>
  <si>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</si>
  <si>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</si>
  <si>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</si>
  <si>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</si>
  <si>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</si>
  <si>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</si>
  <si>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</si>
  <si>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</si>
  <si>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</si>
  <si>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</si>
  <si>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</si>
  <si>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</si>
  <si>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</si>
  <si>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</si>
  <si>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</si>
  <si>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</si>
  <si>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</si>
  <si>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</si>
  <si>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</si>
  <si>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</si>
  <si>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</si>
  <si>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</si>
  <si>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</si>
  <si>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</si>
  <si>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</si>
  <si>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</si>
  <si>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</si>
  <si>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</si>
  <si>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</si>
  <si>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</si>
  <si>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</si>
  <si>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</si>
  <si>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</si>
  <si>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</si>
  <si>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</si>
  <si>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</si>
  <si>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</si>
  <si>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</si>
  <si>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</si>
  <si>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</si>
  <si>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</si>
  <si>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</si>
  <si>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</si>
  <si>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</si>
  <si>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</si>
  <si>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</si>
  <si>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</si>
  <si>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</si>
  <si>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</si>
  <si>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</si>
  <si>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</si>
  <si>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</si>
  <si>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</si>
  <si>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</si>
  <si>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</si>
  <si>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</si>
  <si>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</si>
  <si>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</si>
  <si>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</si>
  <si>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</si>
  <si>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</si>
  <si>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</si>
  <si>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</si>
  <si>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</si>
  <si>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</si>
  <si>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</si>
  <si>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</si>
  <si>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</si>
  <si>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</si>
  <si>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</si>
  <si>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</si>
  <si>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</si>
  <si>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</si>
  <si>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</si>
  <si>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</si>
  <si>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</si>
  <si>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</si>
  <si>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</si>
  <si>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</si>
  <si>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</si>
  <si>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</si>
  <si>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</si>
  <si>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</si>
  <si>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</si>
  <si>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</si>
  <si>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</si>
  <si>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</si>
  <si>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</si>
  <si>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</si>
  <si>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</si>
  <si>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</si>
  <si>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</si>
  <si>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</si>
  <si>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</si>
  <si>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</si>
  <si>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</si>
  <si>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</si>
  <si>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</si>
  <si>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</si>
  <si>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</si>
  <si>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</si>
  <si>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</si>
  <si>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</si>
  <si>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</si>
  <si>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</si>
  <si>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</si>
  <si>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</si>
  <si>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</si>
  <si>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</si>
  <si>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</si>
  <si>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</si>
  <si>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</si>
  <si>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</si>
  <si>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</si>
  <si>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</si>
  <si>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</si>
  <si>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</si>
  <si>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</si>
  <si>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</si>
  <si>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</si>
  <si>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</si>
  <si>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</si>
  <si>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</si>
  <si>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</si>
  <si>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</si>
  <si>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</si>
  <si>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</si>
  <si>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</si>
  <si>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</si>
  <si>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</si>
  <si>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</si>
  <si>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</si>
  <si>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</si>
  <si>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</si>
  <si>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</si>
  <si>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</si>
  <si>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</si>
  <si>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</si>
  <si>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</si>
  <si>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</si>
  <si>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</si>
  <si>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</si>
  <si>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</si>
  <si>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</si>
  <si>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</si>
  <si>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</si>
  <si>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</si>
  <si>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</si>
  <si>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</si>
  <si>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</si>
  <si>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</si>
  <si>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</si>
  <si>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</si>
  <si>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</si>
  <si>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</si>
  <si>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</si>
  <si>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</si>
  <si>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</si>
  <si>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</si>
  <si>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</si>
  <si>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</si>
  <si>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</si>
  <si>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</si>
  <si>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</si>
  <si>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</si>
  <si>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</si>
  <si>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</si>
  <si>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</si>
  <si>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</si>
  <si>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</si>
  <si>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</si>
  <si>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</si>
  <si>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</si>
  <si>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</si>
  <si>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</si>
  <si>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</si>
  <si>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</si>
  <si>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</si>
  <si>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</si>
  <si>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</si>
  <si>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</si>
  <si>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</si>
  <si>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</si>
  <si>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</si>
  <si>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</si>
  <si>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</si>
  <si>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</si>
  <si>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</si>
  <si>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</si>
  <si>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</si>
  <si>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</si>
  <si>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</si>
  <si>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</si>
  <si>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</si>
  <si>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</si>
  <si>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</si>
  <si>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</si>
  <si>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</si>
  <si>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</si>
  <si>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</si>
  <si>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</si>
  <si>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</si>
  <si>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</si>
  <si>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</si>
  <si>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</si>
  <si>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</si>
  <si>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</si>
  <si>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</si>
  <si>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</si>
  <si>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</si>
  <si>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</si>
  <si>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</si>
  <si>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</si>
  <si>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</si>
  <si>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</si>
  <si>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</si>
  <si>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</si>
  <si>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</si>
  <si>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</si>
  <si>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</si>
  <si>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</si>
  <si>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</si>
  <si>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</si>
  <si>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</si>
  <si>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</si>
  <si>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</si>
  <si>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</si>
  <si>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</si>
  <si>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</si>
  <si>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</si>
  <si>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</si>
  <si>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</si>
  <si>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</si>
  <si>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</si>
  <si>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</si>
  <si>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</si>
  <si>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</si>
  <si>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</si>
  <si>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</si>
  <si>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</si>
  <si>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</si>
  <si>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</si>
  <si>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</si>
  <si>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</si>
  <si>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</si>
  <si>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</si>
  <si>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</si>
  <si>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</si>
  <si>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</si>
  <si>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</si>
  <si>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</si>
  <si>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</si>
  <si>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</si>
  <si>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</si>
  <si>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</si>
  <si>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</si>
  <si>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</si>
  <si>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</si>
  <si>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</si>
  <si>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</si>
  <si>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</si>
  <si>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</si>
  <si>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</si>
  <si>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</si>
  <si>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</si>
  <si>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</si>
  <si>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</si>
  <si>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</si>
  <si>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</si>
  <si>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</si>
  <si>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</si>
  <si>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</si>
  <si>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</si>
  <si>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</si>
  <si>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</si>
  <si>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</si>
  <si>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</si>
  <si>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</si>
  <si>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</si>
  <si>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</si>
  <si>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</si>
  <si>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</si>
  <si>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</si>
  <si>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</si>
  <si>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</si>
  <si>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</si>
  <si>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</si>
  <si>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</si>
  <si>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</si>
  <si>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</si>
  <si>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</si>
  <si>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</si>
  <si>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</si>
  <si>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</si>
  <si>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</si>
  <si>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</si>
  <si>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</si>
  <si>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</si>
  <si>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</si>
  <si>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</si>
  <si>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</si>
  <si>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</si>
  <si>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</si>
  <si>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</si>
  <si>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</si>
  <si>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</si>
  <si>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</si>
  <si>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</si>
  <si>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</si>
  <si>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</si>
  <si>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</si>
  <si>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</si>
  <si>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</si>
  <si>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</si>
  <si>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</si>
  <si>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</si>
  <si>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</si>
  <si>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</si>
  <si>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</si>
  <si>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</si>
  <si>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</si>
  <si>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</si>
  <si>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</si>
  <si>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</si>
  <si>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</si>
  <si>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</si>
  <si>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</si>
  <si>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</si>
  <si>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</si>
  <si>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</si>
  <si>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</si>
  <si>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</si>
  <si>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</si>
  <si>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</si>
  <si>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</si>
  <si>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</si>
  <si>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</si>
  <si>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</si>
  <si>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</si>
  <si>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</si>
  <si>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</si>
  <si>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</si>
  <si>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</si>
  <si>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</si>
  <si>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</si>
  <si>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</si>
  <si>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</si>
  <si>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</si>
  <si>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</si>
  <si>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</si>
  <si>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</si>
  <si>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</si>
  <si>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</si>
  <si>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</si>
  <si>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</si>
  <si>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</si>
  <si>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</si>
  <si>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</si>
  <si>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</si>
  <si>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</si>
  <si>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</si>
  <si>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</si>
  <si>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</si>
  <si>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</si>
  <si>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</si>
  <si>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</si>
  <si>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</si>
  <si>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</si>
  <si>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</si>
  <si>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</si>
  <si>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</si>
  <si>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</si>
  <si>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</si>
  <si>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</si>
  <si>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</si>
  <si>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</si>
  <si>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</si>
  <si>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</si>
  <si>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</si>
  <si>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</si>
  <si>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</si>
  <si>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</si>
  <si>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</si>
  <si>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</si>
  <si>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</si>
  <si>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</si>
  <si>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</si>
  <si>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</si>
  <si>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</si>
  <si>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</si>
  <si>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</si>
  <si>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</si>
  <si>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</si>
  <si>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</si>
  <si>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</si>
  <si>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</si>
  <si>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</si>
  <si>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</si>
  <si>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</si>
  <si>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</si>
  <si>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</si>
  <si>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</si>
  <si>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</si>
  <si>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</si>
  <si>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</si>
  <si>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</si>
  <si>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</si>
  <si>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</si>
  <si>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</si>
  <si>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</si>
  <si>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</si>
  <si>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</si>
  <si>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</si>
  <si>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</si>
  <si>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</si>
  <si>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</si>
  <si>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</si>
  <si>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</si>
  <si>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</si>
  <si>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</si>
  <si>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</si>
  <si>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</si>
  <si>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</si>
  <si>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</si>
  <si>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</si>
  <si>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</si>
  <si>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</si>
  <si>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</si>
  <si>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</si>
  <si>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</si>
  <si>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</si>
  <si>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</si>
  <si>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</si>
  <si>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</si>
  <si>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</si>
  <si>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</si>
  <si>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</si>
  <si>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</si>
  <si>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</si>
  <si>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</si>
  <si>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</si>
  <si>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</si>
  <si>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</si>
  <si>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</si>
  <si>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</si>
  <si>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</si>
  <si>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</si>
  <si>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</si>
  <si>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</si>
  <si>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</si>
  <si>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</si>
  <si>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</si>
  <si>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</si>
  <si>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</si>
  <si>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</si>
  <si>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</si>
  <si>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</si>
  <si>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</si>
  <si>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</si>
  <si>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</si>
  <si>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</si>
  <si>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</si>
  <si>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</si>
  <si>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</si>
  <si>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</si>
  <si>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</si>
  <si>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</si>
  <si>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</si>
  <si>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</si>
  <si>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</si>
  <si>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</si>
  <si>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</si>
  <si>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</si>
  <si>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</si>
  <si>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</si>
  <si>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</si>
  <si>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</si>
  <si>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</si>
  <si>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</si>
  <si>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</si>
  <si>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</si>
  <si>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</si>
  <si>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</si>
  <si>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</si>
  <si>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</si>
  <si>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</si>
  <si>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</si>
  <si>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</si>
  <si>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</si>
  <si>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</si>
  <si>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</si>
  <si>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</si>
  <si>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</si>
  <si>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</si>
  <si>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</si>
  <si>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</si>
  <si>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</si>
  <si>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</si>
  <si>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</si>
  <si>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</si>
  <si>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</si>
  <si>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</si>
  <si>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</si>
  <si>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</si>
  <si>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</si>
  <si>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</si>
  <si>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</si>
  <si>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</si>
  <si>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</si>
  <si>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</si>
  <si>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</si>
  <si>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</si>
  <si>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</si>
  <si>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</si>
  <si>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</si>
  <si>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</si>
  <si>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</si>
  <si>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</si>
  <si>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</si>
  <si>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</si>
  <si>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</si>
  <si>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</si>
  <si>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</si>
  <si>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</si>
  <si>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</si>
  <si>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</si>
  <si>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</si>
  <si>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</si>
  <si>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</si>
  <si>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</si>
  <si>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</si>
  <si>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</si>
  <si>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</si>
  <si>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</si>
  <si>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</si>
  <si>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</si>
  <si>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</si>
  <si>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</si>
  <si>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</si>
  <si>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</si>
  <si>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</si>
  <si>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</si>
  <si>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</si>
  <si>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</si>
  <si>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</si>
  <si>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</si>
  <si>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</si>
  <si>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</si>
  <si>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</si>
  <si>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</si>
  <si>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</si>
  <si>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</si>
  <si>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</si>
  <si>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</si>
  <si>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</si>
  <si>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</si>
  <si>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</si>
  <si>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</si>
  <si>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</si>
  <si>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</si>
  <si>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</si>
  <si>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</si>
  <si>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</si>
  <si>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</si>
  <si>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</si>
  <si>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</si>
  <si>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</si>
  <si>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</si>
  <si>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</si>
  <si>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</si>
  <si>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</si>
  <si>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</si>
  <si>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</si>
  <si>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</si>
  <si>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</si>
  <si>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</si>
  <si>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</si>
  <si>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</si>
  <si>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</si>
  <si>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</si>
  <si>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</si>
  <si>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</si>
  <si>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</si>
  <si>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</si>
  <si>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</si>
  <si>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</si>
  <si>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</si>
  <si>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</si>
  <si>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</si>
  <si>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</si>
  <si>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</si>
  <si>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</si>
  <si>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</si>
  <si>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</si>
  <si>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</si>
  <si>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</si>
  <si>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</si>
  <si>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</si>
  <si>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</si>
  <si>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</si>
  <si>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</si>
  <si>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</si>
  <si>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</si>
  <si>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</si>
  <si>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</si>
  <si>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</si>
  <si>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</si>
  <si>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</si>
  <si>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</si>
  <si>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</si>
  <si>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</si>
  <si>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</si>
  <si>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</si>
  <si>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</si>
  <si>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</si>
  <si>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</si>
  <si>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</si>
  <si>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</si>
  <si>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</si>
  <si>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</si>
  <si>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</si>
  <si>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</si>
  <si>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</si>
  <si>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</si>
  <si>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</si>
  <si>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</si>
  <si>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</si>
  <si>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</si>
  <si>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</si>
  <si>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</si>
  <si>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</si>
  <si>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</si>
  <si>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</si>
  <si>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</si>
  <si>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</si>
  <si>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</si>
  <si>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</si>
  <si>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</si>
  <si>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</si>
  <si>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</si>
  <si>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</si>
  <si>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</si>
  <si>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</si>
  <si>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</si>
  <si>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</si>
  <si>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</si>
  <si>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</si>
  <si>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</si>
  <si>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</si>
  <si>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</si>
  <si>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</si>
  <si>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</si>
  <si>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</si>
  <si>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</si>
  <si>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</si>
  <si>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</si>
  <si>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</si>
  <si>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</si>
  <si>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</si>
  <si>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</si>
  <si>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</si>
  <si>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</si>
  <si>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</si>
  <si>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</si>
  <si>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</si>
  <si>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</si>
  <si>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</si>
  <si>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</si>
  <si>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</si>
  <si>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</si>
  <si>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</si>
  <si>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</si>
  <si>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</si>
  <si>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</si>
  <si>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</si>
  <si>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</si>
  <si>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</si>
  <si>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</si>
  <si>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</si>
  <si>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</si>
  <si>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</si>
  <si>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</si>
  <si>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</si>
  <si>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</si>
  <si>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</si>
  <si>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</si>
  <si>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</si>
  <si>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</si>
  <si>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</si>
  <si>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</si>
  <si>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</si>
  <si>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</si>
  <si>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</si>
  <si>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</si>
  <si>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</si>
  <si>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</si>
  <si>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</si>
  <si>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</si>
  <si>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</si>
  <si>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</si>
  <si>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</si>
  <si>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</si>
  <si>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</si>
  <si>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</si>
  <si>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</si>
  <si>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</si>
  <si>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</si>
  <si>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</si>
  <si>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</si>
  <si>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</si>
  <si>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</si>
  <si>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</si>
  <si>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</si>
  <si>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</si>
  <si>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</si>
  <si>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</si>
  <si>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</si>
  <si>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</si>
  <si>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</si>
  <si>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</si>
  <si>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</si>
  <si>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</si>
  <si>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</si>
  <si>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</si>
  <si>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</si>
  <si>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</si>
  <si>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</si>
  <si>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</si>
  <si>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</si>
  <si>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</si>
  <si>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</si>
  <si>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</si>
  <si>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</si>
  <si>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</si>
  <si>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</si>
  <si>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</si>
  <si>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</si>
  <si>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</si>
  <si>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</si>
  <si>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</si>
  <si>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</si>
  <si>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</si>
  <si>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</si>
  <si>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</si>
  <si>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</si>
  <si>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</si>
  <si>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</si>
  <si>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</si>
  <si>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</si>
  <si>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</si>
  <si>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</si>
  <si>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</si>
  <si>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</si>
  <si>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</si>
  <si>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</si>
  <si>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</si>
  <si>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</si>
  <si>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</si>
  <si>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</si>
  <si>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</si>
  <si>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</si>
  <si>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</si>
  <si>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</si>
  <si>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</si>
  <si>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</si>
  <si>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</si>
  <si>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</si>
  <si>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</si>
  <si>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</si>
  <si>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</si>
  <si>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</si>
  <si>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</si>
  <si>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</si>
  <si>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</si>
  <si>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</si>
  <si>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</si>
  <si>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</si>
  <si>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</si>
  <si>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</si>
  <si>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</si>
  <si>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</si>
  <si>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</si>
  <si>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</si>
  <si>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</si>
  <si>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</si>
  <si>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</si>
  <si>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</si>
  <si>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</si>
  <si>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</si>
  <si>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</si>
  <si>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</si>
  <si>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</si>
  <si>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</si>
  <si>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</si>
  <si>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</si>
  <si>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</si>
  <si>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</si>
  <si>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</si>
  <si>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</si>
  <si>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</si>
  <si>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</si>
  <si>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</si>
  <si>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</si>
  <si>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</si>
  <si>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</si>
  <si>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</si>
  <si>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</si>
  <si>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</si>
  <si>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</si>
  <si>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</si>
  <si>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</si>
  <si>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</si>
  <si>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</si>
  <si>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</si>
  <si>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</si>
  <si>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</si>
  <si>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</si>
  <si>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</si>
  <si>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</si>
  <si>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</si>
  <si>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</si>
  <si>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</si>
  <si>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</si>
  <si>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</si>
  <si>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</si>
  <si>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</si>
  <si>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</si>
  <si>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</si>
  <si>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</si>
  <si>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</si>
  <si>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</si>
  <si>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</si>
  <si>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</si>
  <si>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</si>
  <si>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</si>
  <si>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</si>
  <si>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</si>
  <si>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</si>
  <si>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</si>
  <si>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</si>
  <si>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</si>
  <si>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</si>
  <si>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</si>
  <si>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</si>
  <si>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</si>
  <si>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</si>
  <si>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</si>
  <si>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</si>
  <si>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</si>
  <si>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</si>
  <si>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</si>
  <si>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</si>
  <si>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</si>
  <si>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</si>
  <si>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</si>
  <si>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</si>
  <si>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</si>
  <si>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</si>
  <si>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</si>
  <si>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</si>
  <si>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</si>
  <si>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</si>
  <si>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</si>
  <si>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</si>
  <si>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</si>
  <si>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</si>
  <si>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</si>
  <si>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</si>
  <si>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</si>
  <si>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</si>
  <si>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</si>
  <si>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</si>
  <si>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</si>
  <si>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</si>
  <si>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</si>
  <si>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</si>
  <si>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</si>
  <si>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</si>
  <si>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</si>
  <si>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</si>
  <si>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</si>
  <si>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</si>
  <si>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</si>
  <si>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</si>
  <si>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</si>
  <si>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</si>
  <si>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</si>
  <si>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</si>
  <si>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</si>
  <si>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</si>
  <si>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</si>
  <si>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</si>
  <si>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</si>
  <si>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</si>
  <si>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</si>
  <si>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</si>
  <si>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</si>
  <si>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</si>
  <si>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</si>
  <si>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</si>
  <si>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</si>
  <si>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</si>
  <si>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</si>
  <si>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</si>
  <si>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</si>
  <si>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</si>
  <si>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</si>
  <si>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</si>
  <si>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</si>
  <si>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</si>
  <si>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</si>
  <si>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</si>
  <si>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</si>
  <si>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</si>
  <si>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</si>
  <si>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</si>
  <si>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</si>
  <si>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</si>
  <si>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</si>
  <si>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</si>
  <si>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</si>
  <si>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</si>
  <si>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</si>
  <si>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</si>
  <si>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</si>
  <si>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</si>
  <si>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</si>
  <si>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</si>
  <si>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</si>
  <si>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</si>
  <si>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</si>
  <si>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</si>
  <si>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</si>
  <si>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</si>
  <si>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</si>
  <si>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</si>
  <si>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</si>
  <si>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</si>
  <si>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</si>
  <si>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</si>
  <si>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</si>
  <si>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</si>
  <si>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</si>
  <si>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</si>
  <si>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</si>
  <si>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</si>
  <si>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</si>
  <si>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</si>
  <si>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</si>
  <si>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</si>
  <si>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</si>
  <si>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</si>
  <si>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</si>
  <si>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</si>
  <si>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</si>
  <si>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</si>
  <si>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</si>
  <si>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</si>
  <si>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</si>
  <si>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</si>
  <si>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</si>
  <si>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</si>
  <si>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</si>
  <si>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</si>
  <si>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</si>
  <si>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</si>
  <si>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</si>
  <si>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</si>
  <si>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</si>
  <si>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</si>
  <si>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</si>
  <si>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</si>
  <si>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</si>
  <si>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</si>
  <si>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</si>
  <si>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</si>
  <si>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</si>
  <si>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</si>
  <si>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</si>
  <si>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</si>
  <si>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</si>
  <si>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</si>
  <si>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</si>
  <si>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</si>
  <si>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</si>
  <si>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</si>
  <si>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</si>
  <si>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</si>
  <si>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</si>
  <si>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</si>
  <si>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</si>
  <si>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</si>
  <si>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</si>
  <si>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</si>
  <si>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</si>
  <si>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</si>
  <si>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</si>
  <si>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</si>
  <si>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</si>
  <si>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</si>
  <si>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</si>
  <si>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</si>
  <si>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</si>
  <si>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</si>
  <si>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</si>
  <si>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</si>
  <si>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</si>
  <si>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</si>
  <si>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</si>
  <si>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</si>
  <si>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</si>
  <si>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</si>
  <si>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</si>
  <si>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</si>
  <si>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</si>
  <si>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</si>
  <si>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</si>
  <si>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</si>
  <si>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</si>
  <si>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</si>
  <si>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</si>
  <si>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</si>
  <si>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</si>
  <si>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</si>
  <si>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</si>
  <si>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</si>
  <si>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</si>
  <si>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</si>
  <si>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</si>
  <si>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</si>
  <si>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</si>
  <si>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</si>
  <si>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</si>
  <si>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</si>
  <si>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</si>
  <si>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</si>
  <si>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</si>
  <si>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</si>
  <si>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</si>
  <si>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</si>
  <si>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</si>
  <si>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</si>
  <si>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</si>
  <si>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</si>
  <si>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</si>
  <si>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</si>
  <si>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</si>
  <si>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</si>
  <si>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</si>
  <si>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</si>
  <si>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</si>
  <si>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</si>
  <si>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</si>
  <si>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</si>
  <si>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</si>
  <si>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</si>
  <si>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</si>
  <si>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</si>
  <si>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</si>
  <si>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</si>
  <si>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</si>
  <si>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</si>
  <si>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</si>
  <si>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</si>
  <si>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</si>
  <si>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</si>
  <si>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</si>
  <si>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</si>
  <si>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</si>
  <si>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</si>
  <si>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</si>
  <si>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</si>
  <si>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</si>
  <si>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</si>
  <si>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</si>
  <si>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</si>
  <si>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</si>
  <si>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</si>
  <si>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</si>
  <si>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</si>
  <si>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</si>
  <si>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</si>
  <si>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</si>
  <si>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</si>
  <si>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</si>
  <si>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</si>
  <si>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</si>
  <si>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</si>
  <si>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</si>
  <si>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</si>
  <si>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</si>
  <si>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</si>
  <si>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</si>
  <si>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</si>
  <si>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</si>
  <si>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</si>
  <si>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</si>
  <si>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</si>
  <si>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</si>
  <si>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</si>
  <si>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</si>
  <si>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</si>
  <si>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</si>
  <si>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</si>
  <si>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</si>
  <si>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</si>
  <si>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</si>
  <si>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</si>
  <si>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</si>
  <si>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</si>
  <si>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</si>
  <si>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</si>
  <si>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</si>
  <si>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</si>
  <si>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</si>
  <si>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</si>
  <si>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</si>
  <si>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</si>
  <si>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</si>
  <si>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</si>
  <si>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</si>
  <si>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</si>
  <si>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</si>
  <si>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</si>
  <si>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</si>
  <si>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</si>
  <si>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</si>
  <si>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</si>
  <si>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</si>
  <si>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</si>
  <si>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</si>
  <si>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</si>
  <si>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</si>
  <si>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</si>
  <si>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</si>
  <si>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</si>
  <si>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</si>
  <si>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</si>
  <si>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</si>
  <si>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</si>
  <si>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</si>
  <si>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</si>
  <si>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</si>
  <si>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</si>
  <si>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</si>
  <si>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</si>
  <si>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</si>
  <si>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</si>
  <si>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</si>
  <si>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</si>
  <si>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</si>
  <si>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</si>
  <si>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</si>
  <si>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</si>
  <si>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</si>
  <si>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</si>
  <si>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</si>
  <si>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</si>
  <si>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</si>
  <si>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</si>
  <si>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</si>
  <si>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</si>
  <si>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</si>
  <si>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</si>
  <si>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</si>
  <si>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</si>
  <si>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</si>
  <si>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</si>
  <si>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</si>
  <si>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</si>
  <si>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</si>
  <si>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</si>
  <si>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</si>
  <si>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</si>
  <si>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</si>
  <si>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</si>
  <si>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</si>
  <si>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</si>
  <si>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</si>
  <si>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</si>
  <si>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</si>
  <si>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</si>
  <si>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</si>
  <si>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</si>
  <si>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</si>
  <si>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</si>
  <si>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</si>
  <si>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</si>
  <si>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</si>
  <si>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</si>
  <si>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</si>
  <si>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</si>
  <si>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</si>
  <si>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</si>
  <si>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</si>
  <si>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</si>
  <si>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</si>
  <si>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</si>
  <si>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</si>
  <si>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</si>
  <si>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</si>
  <si>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</si>
  <si>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</si>
  <si>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</si>
  <si>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</si>
  <si>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</si>
  <si>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</si>
  <si>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</si>
  <si>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</si>
  <si>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</si>
  <si>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</si>
  <si>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</si>
  <si>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</si>
  <si>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</si>
  <si>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</si>
  <si>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</si>
  <si>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</si>
  <si>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</si>
  <si>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</si>
  <si>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</si>
  <si>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</si>
  <si>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</si>
  <si>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</si>
  <si>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</si>
  <si>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</si>
  <si>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</si>
  <si>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</si>
  <si>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</si>
  <si>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</si>
  <si>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</si>
  <si>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</si>
  <si>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</si>
  <si>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</si>
  <si>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</si>
  <si>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</si>
  <si>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</si>
  <si>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</si>
  <si>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</si>
  <si>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</si>
  <si>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</si>
  <si>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</si>
  <si>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</si>
  <si>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</si>
  <si>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</si>
  <si>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</si>
  <si>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</si>
  <si>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</si>
  <si>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</si>
  <si>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</si>
  <si>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</si>
  <si>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</si>
  <si>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</si>
  <si>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</si>
  <si>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</si>
  <si>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</si>
  <si>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</si>
  <si>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</si>
  <si>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</si>
  <si>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</si>
  <si>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</si>
  <si>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</si>
  <si>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</si>
  <si>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</si>
  <si>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</si>
  <si>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</si>
  <si>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</si>
  <si>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</si>
  <si>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</si>
  <si>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</si>
  <si>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</si>
  <si>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</si>
  <si>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</si>
  <si>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</si>
  <si>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</si>
  <si>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</si>
  <si>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</si>
  <si>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</si>
  <si>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</si>
  <si>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</si>
  <si>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</si>
  <si>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</si>
  <si>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</si>
  <si>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</si>
  <si>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</si>
  <si>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</si>
  <si>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</si>
  <si>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</si>
  <si>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</si>
  <si>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</si>
  <si>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</si>
  <si>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</si>
  <si>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</si>
  <si>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</si>
  <si>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</si>
  <si>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</si>
  <si>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</si>
  <si>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</si>
  <si>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</si>
  <si>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</si>
  <si>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</si>
  <si>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</si>
  <si>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</si>
  <si>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</si>
  <si>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</si>
  <si>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</si>
  <si>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</si>
  <si>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</si>
  <si>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</si>
  <si>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</si>
  <si>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</si>
  <si>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</si>
  <si>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</si>
  <si>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</si>
  <si>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</si>
  <si>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</si>
  <si>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</si>
  <si>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</si>
  <si>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</si>
  <si>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</si>
  <si>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</si>
  <si>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</si>
  <si>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</si>
  <si>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</si>
  <si>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</si>
  <si>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</si>
  <si>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</si>
  <si>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</si>
  <si>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</si>
  <si>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</si>
  <si>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</si>
  <si>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</si>
  <si>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</si>
  <si>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</si>
  <si>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</si>
  <si>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</si>
  <si>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</si>
  <si>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</si>
  <si>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</si>
  <si>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</si>
  <si>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</si>
  <si>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</si>
  <si>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</si>
  <si>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</si>
  <si>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</si>
  <si>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</si>
  <si>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</si>
  <si>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</si>
  <si>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</si>
  <si>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</si>
  <si>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</si>
  <si>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</si>
  <si>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</si>
  <si>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</si>
  <si>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</si>
  <si>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</si>
  <si>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</si>
  <si>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</si>
  <si>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</si>
  <si>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</si>
  <si>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</si>
  <si>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</si>
  <si>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</si>
  <si>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</si>
  <si>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</si>
  <si>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</si>
  <si>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</si>
  <si>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</si>
  <si>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</si>
  <si>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</si>
  <si>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</si>
  <si>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</si>
  <si>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</si>
  <si>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</si>
  <si>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</si>
  <si>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</si>
  <si>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</si>
  <si>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</si>
  <si>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</si>
  <si>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</si>
  <si>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</si>
  <si>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</si>
  <si>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</si>
  <si>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</si>
  <si>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</si>
  <si>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</si>
  <si>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</si>
  <si>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</si>
  <si>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</si>
  <si>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</si>
  <si>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</si>
  <si>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</si>
  <si>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</si>
  <si>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</si>
  <si>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</si>
  <si>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</si>
  <si>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</si>
  <si>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</si>
  <si>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</si>
  <si>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</si>
  <si>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</si>
  <si>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</si>
  <si>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</si>
  <si>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</si>
  <si>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</si>
  <si>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</si>
  <si>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</si>
  <si>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</si>
  <si>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</si>
  <si>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</si>
  <si>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</si>
  <si>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</si>
  <si>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</si>
  <si>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</si>
  <si>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</si>
  <si>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</si>
  <si>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</si>
  <si>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</si>
  <si>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</si>
  <si>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</si>
  <si>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</si>
  <si>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</si>
  <si>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</si>
  <si>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</si>
  <si>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</si>
  <si>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</si>
  <si>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</si>
  <si>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</si>
  <si>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</si>
  <si>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</si>
  <si>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</si>
  <si>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</si>
  <si>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</si>
  <si>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</si>
  <si>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</si>
  <si>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</si>
  <si>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</si>
  <si>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</si>
  <si>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</si>
  <si>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</si>
  <si>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</si>
  <si>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</si>
  <si>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</si>
  <si>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</si>
  <si>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</si>
  <si>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</si>
  <si>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</si>
  <si>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</si>
  <si>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</si>
  <si>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</si>
  <si>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</si>
  <si>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</si>
  <si>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</si>
  <si>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</si>
  <si>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</si>
  <si>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</si>
  <si>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</si>
  <si>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</si>
  <si>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</si>
  <si>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</si>
  <si>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</si>
  <si>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</si>
  <si>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</si>
  <si>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</si>
  <si>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</si>
  <si>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</si>
  <si>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</si>
  <si>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</si>
  <si>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</si>
  <si>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</si>
  <si>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</si>
  <si>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</si>
  <si>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</si>
  <si>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</si>
  <si>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</si>
  <si>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</si>
  <si>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</si>
  <si>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</si>
  <si>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</si>
  <si>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</si>
  <si>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</si>
  <si>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</si>
  <si>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</si>
  <si>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</si>
  <si>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</si>
  <si>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</si>
  <si>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</si>
  <si>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</si>
  <si>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</si>
  <si>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</si>
  <si>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</si>
  <si>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</si>
  <si>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</si>
  <si>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</si>
  <si>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</si>
  <si>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</si>
  <si>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</si>
  <si>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</si>
  <si>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</si>
  <si>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</si>
  <si>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</si>
  <si>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</si>
  <si>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</si>
  <si>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</si>
  <si>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</si>
  <si>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</si>
  <si>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</si>
  <si>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</si>
  <si>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</si>
  <si>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</si>
  <si>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</si>
  <si>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</si>
  <si>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</si>
  <si>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</si>
  <si>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</si>
  <si>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</si>
  <si>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</si>
  <si>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</si>
  <si>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</si>
  <si>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</si>
  <si>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</si>
  <si>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</si>
  <si>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</si>
  <si>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</si>
  <si>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</si>
  <si>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</si>
  <si>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</si>
  <si>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</si>
  <si>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</si>
  <si>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</si>
  <si>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</si>
  <si>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</si>
  <si>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</si>
  <si>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</si>
  <si>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</si>
  <si>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</si>
  <si>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</si>
  <si>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</si>
  <si>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</si>
  <si>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</si>
  <si>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</si>
  <si>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</si>
  <si>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</si>
  <si>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</si>
  <si>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</si>
  <si>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</si>
  <si>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</si>
  <si>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</si>
  <si>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</si>
  <si>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</si>
  <si>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</si>
  <si>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</si>
  <si>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</si>
  <si>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</si>
  <si>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</si>
  <si>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</si>
  <si>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</si>
  <si>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</si>
  <si>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</si>
  <si>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</si>
  <si>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</si>
  <si>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</si>
  <si>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</si>
  <si>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</si>
  <si>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</si>
  <si>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</si>
  <si>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</si>
  <si>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</si>
  <si>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</si>
  <si>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</si>
  <si>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</si>
  <si>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</si>
  <si>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</si>
  <si>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</si>
  <si>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</si>
  <si>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</si>
  <si>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</si>
  <si>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</si>
  <si>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</si>
  <si>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</si>
  <si>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</si>
  <si>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</si>
  <si>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</si>
  <si>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</si>
  <si>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</si>
  <si>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</si>
  <si>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</si>
  <si>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</si>
  <si>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</si>
  <si>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</si>
  <si>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</si>
  <si>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</si>
  <si>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</si>
  <si>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</si>
  <si>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</si>
  <si>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</si>
  <si>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</si>
  <si>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</si>
  <si>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</si>
  <si>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</si>
  <si>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</si>
  <si>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</si>
  <si>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</si>
  <si>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</si>
  <si>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</si>
  <si>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</si>
  <si>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</si>
  <si>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</si>
  <si>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</si>
  <si>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</si>
  <si>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</si>
  <si>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</si>
  <si>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</si>
  <si>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</si>
  <si>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</si>
  <si>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</si>
  <si>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</si>
  <si>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</si>
  <si>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</si>
  <si>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</si>
  <si>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</si>
  <si>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</si>
  <si>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</si>
  <si>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</si>
  <si>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</si>
  <si>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</si>
  <si>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</si>
  <si>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</si>
  <si>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</si>
  <si>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</si>
  <si>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</si>
  <si>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</si>
  <si>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</si>
  <si>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</si>
  <si>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</si>
  <si>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</si>
  <si>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</si>
  <si>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</si>
  <si>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</si>
  <si>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</si>
  <si>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</si>
  <si>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</si>
  <si>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</si>
  <si>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</si>
  <si>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</si>
  <si>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</si>
  <si>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</si>
  <si>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</si>
  <si>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</si>
  <si>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</si>
  <si>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</si>
  <si>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</si>
  <si>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</si>
  <si>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</si>
  <si>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</si>
  <si>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</si>
  <si>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</si>
  <si>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</si>
  <si>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</si>
  <si>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</si>
  <si>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</si>
  <si>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</si>
  <si>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</si>
  <si>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</si>
  <si>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</si>
  <si>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</si>
  <si>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</si>
  <si>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</si>
  <si>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</si>
  <si>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</si>
  <si>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</si>
  <si>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</si>
  <si>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</si>
  <si>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</si>
  <si>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</si>
  <si>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</si>
  <si>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</si>
  <si>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</si>
  <si>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</si>
  <si>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</si>
  <si>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</si>
  <si>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</si>
  <si>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</si>
  <si>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</si>
  <si>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</si>
  <si>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</si>
  <si>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</si>
  <si>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</si>
  <si>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</si>
  <si>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</si>
  <si>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</si>
  <si>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</si>
  <si>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</si>
  <si>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</si>
  <si>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</si>
  <si>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</si>
  <si>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</si>
  <si>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</si>
  <si>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</si>
  <si>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</si>
  <si>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</si>
  <si>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</si>
  <si>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</si>
  <si>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</si>
  <si>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</si>
  <si>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</si>
  <si>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</si>
  <si>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</si>
  <si>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</si>
  <si>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</si>
  <si>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</si>
  <si>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</si>
  <si>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</si>
  <si>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</si>
  <si>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</si>
  <si>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</si>
  <si>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</si>
  <si>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</si>
  <si>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</si>
  <si>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</si>
  <si>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</si>
  <si>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</si>
  <si>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</si>
  <si>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</si>
  <si>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</si>
  <si>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</si>
  <si>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</si>
  <si>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</si>
  <si>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</si>
  <si>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</si>
  <si>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</si>
  <si>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</si>
  <si>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</si>
  <si>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</si>
  <si>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</si>
  <si>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</si>
  <si>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</si>
  <si>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</si>
  <si>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</si>
  <si>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</si>
  <si>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</si>
  <si>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</si>
  <si>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</si>
  <si>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</si>
  <si>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</si>
  <si>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</si>
  <si>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</si>
  <si>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</si>
  <si>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</si>
  <si>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</si>
  <si>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</si>
  <si>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</si>
  <si>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</si>
  <si>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</si>
  <si>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</si>
  <si>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</si>
  <si>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</si>
  <si>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</si>
  <si>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</si>
  <si>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</si>
  <si>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</si>
  <si>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</si>
  <si>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</si>
  <si>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</si>
  <si>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</si>
  <si>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</si>
  <si>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</si>
  <si>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</si>
  <si>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</si>
  <si>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</si>
  <si>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</si>
  <si>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</si>
  <si>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</si>
  <si>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</si>
  <si>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</si>
  <si>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</si>
  <si>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</si>
  <si>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</si>
  <si>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</si>
  <si>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</si>
  <si>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</si>
  <si>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</si>
  <si>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</si>
  <si>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</si>
  <si>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</si>
  <si>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</si>
  <si>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</si>
  <si>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</si>
  <si>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</si>
  <si>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</si>
  <si>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</si>
  <si>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</si>
  <si>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</si>
  <si>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</si>
  <si>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</si>
  <si>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</si>
  <si>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</si>
  <si>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</si>
  <si>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</si>
  <si>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</si>
  <si>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</si>
  <si>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</si>
  <si>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</si>
  <si>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</si>
  <si>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</si>
  <si>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</si>
  <si>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</si>
  <si>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</si>
  <si>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</si>
  <si>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</si>
  <si>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</si>
  <si>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</si>
  <si>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</si>
  <si>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</si>
  <si>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</si>
  <si>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</si>
  <si>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</si>
  <si>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</si>
  <si>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</si>
  <si>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</si>
  <si>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</si>
  <si>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</si>
  <si>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</si>
  <si>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</si>
  <si>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</si>
  <si>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</si>
  <si>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</si>
  <si>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</si>
  <si>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</si>
  <si>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</si>
  <si>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</si>
  <si>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</si>
  <si>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</si>
  <si>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</si>
  <si>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</si>
  <si>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</si>
  <si>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</si>
  <si>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</si>
  <si>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</si>
  <si>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</si>
  <si>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</si>
  <si>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</si>
  <si>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</si>
  <si>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</si>
  <si>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</si>
  <si>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</si>
  <si>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</si>
  <si>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</si>
  <si>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</si>
  <si>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</si>
  <si>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</si>
  <si>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</si>
  <si>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</si>
  <si>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</si>
  <si>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</si>
  <si>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</si>
  <si>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</si>
  <si>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</si>
  <si>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</si>
  <si>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</si>
  <si>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</si>
  <si>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</si>
  <si>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</si>
  <si>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</si>
  <si>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</si>
  <si>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</si>
  <si>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</si>
  <si>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</si>
  <si>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</si>
  <si>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</si>
  <si>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</si>
  <si>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</si>
  <si>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</si>
  <si>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</si>
  <si>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</si>
  <si>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</si>
  <si>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</si>
  <si>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</si>
  <si>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</si>
  <si>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</si>
  <si>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</si>
  <si>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</si>
  <si>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</si>
  <si>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</si>
  <si>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</si>
  <si>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</si>
  <si>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</si>
  <si>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</si>
  <si>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</si>
  <si>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</si>
  <si>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</si>
  <si>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</si>
  <si>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</si>
  <si>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</si>
  <si>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</si>
  <si>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</si>
  <si>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</si>
  <si>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</si>
  <si>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</si>
  <si>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</si>
  <si>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</si>
  <si>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</si>
  <si>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</si>
  <si>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</si>
  <si>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</si>
  <si>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</si>
  <si>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</si>
  <si>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</si>
  <si>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</si>
  <si>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</si>
  <si>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</si>
  <si>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</si>
  <si>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</si>
  <si>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</si>
  <si>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</si>
  <si>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</si>
  <si>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</si>
  <si>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</si>
  <si>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</si>
  <si>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</si>
  <si>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</si>
  <si>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</si>
  <si>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</si>
  <si>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</si>
  <si>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</si>
  <si>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</si>
  <si>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</si>
  <si>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</si>
  <si>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</si>
  <si>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</si>
  <si>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</si>
  <si>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</si>
  <si>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</si>
  <si>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</si>
  <si>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</si>
  <si>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</si>
  <si>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</si>
  <si>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</si>
  <si>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</si>
  <si>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</si>
  <si>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</si>
  <si>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</si>
  <si>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</si>
  <si>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</si>
  <si>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</si>
  <si>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</si>
  <si>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</si>
  <si>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</si>
  <si>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</si>
  <si>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</si>
  <si>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</si>
  <si>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</si>
  <si>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</si>
  <si>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</si>
  <si>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</si>
  <si>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</si>
  <si>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</si>
  <si>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</si>
  <si>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</si>
  <si>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</si>
  <si>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</si>
  <si>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</si>
  <si>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</si>
  <si>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</si>
  <si>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</si>
  <si>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</si>
  <si>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</si>
  <si>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</si>
  <si>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</si>
  <si>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</si>
  <si>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</si>
  <si>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</si>
  <si>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</si>
  <si>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</si>
  <si>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</si>
  <si>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</si>
  <si>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</si>
  <si>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</si>
  <si>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</si>
  <si>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</si>
  <si>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</si>
  <si>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</si>
  <si>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</si>
  <si>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</si>
  <si>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</si>
  <si>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</si>
  <si>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</si>
  <si>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</si>
  <si>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</si>
  <si>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</si>
  <si>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</si>
  <si>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</si>
  <si>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</si>
  <si>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</si>
  <si>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</si>
  <si>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</si>
  <si>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</si>
  <si>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</si>
  <si>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</si>
  <si>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</si>
  <si>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</si>
  <si>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</si>
  <si>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</si>
  <si>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</si>
  <si>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</si>
  <si>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</si>
  <si>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</si>
  <si>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</si>
  <si>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</si>
  <si>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</si>
  <si>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</si>
  <si>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</si>
  <si>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</si>
  <si>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</si>
  <si>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</si>
  <si>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</si>
  <si>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</si>
  <si>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</si>
  <si>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</si>
  <si>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</si>
  <si>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</si>
  <si>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</si>
  <si>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</si>
  <si>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</si>
  <si>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</si>
  <si>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</si>
  <si>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</si>
  <si>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</si>
  <si>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</si>
  <si>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</si>
  <si>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</si>
  <si>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</si>
  <si>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</si>
  <si>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</si>
  <si>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</si>
  <si>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</si>
  <si>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</si>
  <si>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</si>
  <si>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</si>
  <si>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</si>
  <si>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</si>
  <si>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</si>
  <si>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</si>
  <si>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</si>
  <si>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</si>
  <si>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</si>
  <si>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</si>
  <si>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</si>
  <si>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</si>
  <si>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</si>
  <si>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</si>
  <si>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</si>
  <si>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</si>
  <si>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</si>
  <si>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</si>
  <si>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</si>
  <si>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</si>
  <si>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</si>
  <si>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</si>
  <si>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</si>
  <si>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</si>
  <si>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</si>
  <si>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</si>
  <si>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</si>
  <si>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</si>
  <si>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</si>
  <si>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</si>
  <si>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</si>
  <si>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</si>
  <si>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</si>
  <si>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</si>
  <si>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</si>
  <si>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</si>
  <si>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</si>
  <si>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</si>
  <si>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</si>
  <si>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</si>
  <si>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</si>
  <si>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</si>
  <si>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</si>
  <si>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</si>
  <si>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</si>
  <si>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</si>
  <si>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</si>
  <si>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</si>
  <si>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</si>
  <si>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</si>
  <si>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</si>
  <si>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</si>
  <si>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</si>
  <si>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</si>
  <si>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</si>
  <si>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</si>
  <si>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</si>
  <si>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</si>
  <si>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</si>
  <si>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</si>
  <si>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</si>
  <si>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</si>
  <si>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</si>
  <si>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</si>
  <si>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</si>
  <si>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</si>
  <si>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</si>
  <si>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</si>
  <si>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</si>
  <si>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</si>
  <si>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</si>
  <si>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</si>
  <si>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</si>
  <si>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</si>
  <si>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</si>
  <si>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</si>
  <si>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</si>
  <si>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</si>
  <si>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</si>
  <si>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</si>
  <si>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</si>
  <si>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</si>
  <si>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</si>
  <si>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</si>
  <si>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</si>
  <si>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</si>
  <si>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</si>
  <si>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</si>
  <si>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</si>
  <si>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</si>
  <si>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</si>
  <si>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</si>
  <si>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</si>
  <si>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</si>
  <si>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</si>
  <si>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</si>
  <si>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</si>
  <si>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</si>
  <si>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</si>
  <si>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</si>
  <si>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</si>
  <si>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</si>
  <si>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</si>
  <si>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</si>
  <si>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</si>
  <si>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</si>
  <si>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</si>
  <si>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</si>
  <si>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</si>
  <si>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</si>
  <si>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</si>
  <si>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</si>
  <si>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</si>
  <si>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</si>
  <si>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</si>
  <si>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</si>
  <si>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</si>
  <si>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</si>
  <si>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</si>
  <si>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</si>
  <si>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</si>
  <si>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</si>
  <si>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</si>
  <si>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</si>
  <si>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</si>
  <si>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</si>
  <si>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</si>
  <si>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</si>
  <si>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</si>
  <si>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</si>
  <si>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</si>
  <si>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</si>
  <si>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</si>
  <si>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</si>
  <si>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</si>
  <si>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</si>
  <si>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</si>
  <si>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</si>
  <si>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</si>
  <si>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</si>
  <si>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</si>
  <si>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</si>
  <si>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</si>
  <si>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</si>
  <si>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</si>
  <si>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</si>
  <si>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</si>
  <si>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</si>
  <si>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</si>
  <si>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</si>
  <si>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</si>
  <si>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</si>
  <si>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</si>
  <si>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</si>
  <si>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</si>
  <si>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</si>
  <si>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</si>
  <si>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</si>
  <si>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</si>
  <si>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</si>
  <si>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</si>
  <si>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</si>
  <si>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</si>
  <si>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</si>
  <si>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</si>
  <si>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</si>
  <si>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</si>
  <si>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</si>
  <si>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</si>
  <si>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</si>
  <si>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</si>
  <si>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</si>
  <si>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</si>
  <si>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</si>
  <si>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</si>
  <si>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</si>
  <si>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</si>
  <si>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</si>
  <si>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</si>
  <si>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</si>
  <si>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</si>
  <si>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</si>
  <si>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</si>
  <si>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</si>
  <si>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</si>
  <si>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</si>
  <si>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</si>
  <si>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</si>
  <si>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</si>
  <si>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</si>
  <si>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</si>
  <si>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</si>
  <si>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</si>
  <si>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</si>
  <si>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</si>
  <si>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</si>
  <si>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</si>
  <si>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</si>
  <si>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</si>
  <si>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</si>
  <si>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</si>
  <si>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</si>
  <si>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</si>
  <si>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</si>
  <si>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</si>
  <si>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</si>
  <si>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</si>
  <si>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</si>
  <si>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</si>
  <si>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</si>
  <si>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</si>
  <si>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</si>
  <si>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</si>
  <si>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</si>
  <si>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</si>
  <si>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</si>
  <si>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</si>
  <si>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</si>
  <si>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</si>
  <si>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</si>
  <si>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</si>
  <si>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</si>
  <si>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</si>
  <si>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</si>
  <si>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</si>
  <si>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</si>
  <si>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</si>
  <si>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</si>
  <si>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</si>
  <si>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</si>
  <si>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</si>
  <si>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</si>
  <si>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</si>
  <si>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</si>
  <si>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</si>
  <si>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</si>
  <si>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</si>
  <si>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</si>
  <si>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</si>
  <si>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</si>
  <si>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</si>
  <si>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</si>
  <si>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</si>
  <si>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</si>
  <si>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</si>
  <si>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</si>
  <si>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</si>
  <si>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</si>
  <si>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</si>
  <si>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</si>
  <si>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</si>
  <si>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</si>
  <si>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</si>
  <si>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</si>
  <si>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</si>
  <si>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</si>
  <si>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</si>
  <si>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</si>
  <si>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</si>
  <si>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</si>
  <si>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</si>
  <si>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</si>
  <si>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</si>
  <si>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</si>
  <si>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</si>
  <si>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</si>
  <si>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</si>
  <si>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</si>
  <si>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</si>
  <si>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</si>
  <si>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</si>
  <si>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</si>
  <si>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</si>
  <si>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</si>
  <si>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</si>
  <si>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</si>
  <si>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</si>
  <si>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</si>
  <si>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</si>
  <si>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</si>
  <si>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</si>
  <si>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</si>
  <si>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</si>
  <si>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</si>
  <si>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</si>
  <si>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</si>
  <si>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</si>
  <si>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</si>
  <si>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</si>
  <si>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</si>
  <si>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</si>
  <si>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</si>
  <si>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</si>
  <si>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</si>
  <si>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</si>
  <si>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</si>
  <si>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</si>
  <si>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</si>
  <si>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</si>
  <si>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</si>
  <si>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</si>
  <si>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</si>
  <si>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</si>
  <si>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</si>
  <si>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</si>
  <si>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</si>
  <si>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</si>
  <si>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</si>
  <si>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</si>
  <si>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</si>
  <si>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</si>
  <si>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</si>
  <si>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</si>
  <si>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</si>
  <si>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</si>
  <si>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</si>
  <si>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</si>
  <si>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</si>
  <si>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</si>
  <si>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</si>
  <si>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</si>
  <si>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</si>
  <si>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</si>
  <si>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</si>
  <si>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</si>
  <si>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</si>
  <si>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</si>
  <si>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</si>
  <si>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</si>
  <si>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</si>
  <si>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</si>
  <si>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</si>
  <si>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</si>
  <si>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</si>
  <si>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</si>
  <si>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</si>
  <si>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</si>
  <si>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</si>
  <si>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</si>
  <si>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</si>
  <si>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</si>
  <si>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</si>
  <si>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</si>
  <si>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</si>
  <si>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</si>
  <si>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</si>
  <si>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</si>
  <si>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</si>
  <si>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</si>
  <si>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</si>
  <si>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</si>
  <si>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</si>
  <si>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</si>
  <si>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</si>
  <si>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</si>
  <si>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</si>
  <si>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</si>
  <si>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</si>
  <si>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</si>
  <si>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</si>
  <si>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</si>
  <si>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</si>
  <si>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</si>
  <si>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</si>
  <si>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</si>
  <si>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</si>
  <si>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</si>
  <si>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</si>
  <si>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</si>
  <si>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</si>
  <si>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</si>
  <si>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</si>
  <si>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</si>
  <si>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</si>
  <si>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</si>
  <si>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</si>
  <si>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</si>
  <si>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</si>
  <si>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</si>
  <si>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</si>
  <si>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</si>
  <si>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</si>
  <si>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</si>
  <si>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</si>
  <si>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</si>
  <si>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</si>
  <si>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</si>
  <si>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</si>
  <si>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</si>
  <si>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</si>
  <si>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</si>
  <si>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</si>
  <si>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</si>
  <si>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</si>
  <si>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</si>
  <si>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</si>
  <si>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</si>
  <si>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</si>
  <si>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</si>
  <si>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</si>
  <si>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</si>
  <si>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</si>
  <si>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</si>
  <si>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</si>
  <si>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</si>
  <si>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</si>
  <si>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</si>
  <si>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</si>
  <si>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</si>
  <si>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</si>
  <si>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</si>
  <si>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</si>
  <si>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</si>
  <si>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</si>
  <si>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</si>
  <si>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</si>
  <si>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</si>
  <si>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</si>
  <si>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</si>
  <si>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</si>
  <si>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</si>
  <si>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</si>
  <si>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</si>
  <si>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</si>
  <si>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</si>
  <si>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</si>
  <si>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</si>
  <si>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</si>
  <si>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</si>
  <si>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</si>
  <si>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</si>
  <si>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</si>
  <si>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</si>
  <si>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</si>
  <si>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</si>
  <si>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</si>
  <si>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</si>
  <si>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</si>
  <si>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</si>
  <si>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</si>
  <si>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</si>
  <si>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</si>
  <si>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</si>
  <si>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</si>
  <si>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</si>
  <si>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</si>
  <si>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</si>
  <si>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</si>
  <si>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</si>
  <si>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</si>
  <si>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</si>
  <si>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</si>
  <si>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</si>
  <si>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</si>
  <si>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</si>
  <si>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</si>
  <si>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</si>
  <si>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</si>
  <si>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</si>
  <si>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</si>
  <si>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</si>
  <si>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</si>
  <si>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</si>
  <si>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</si>
  <si>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</si>
  <si>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</si>
  <si>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</si>
  <si>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</si>
  <si>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</si>
  <si>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</si>
  <si>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</si>
  <si>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</si>
  <si>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</si>
  <si>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</si>
  <si>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</si>
  <si>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</si>
  <si>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</si>
  <si>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</si>
  <si>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</si>
  <si>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</si>
  <si>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</si>
  <si>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</si>
  <si>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</si>
  <si>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</si>
  <si>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</si>
  <si>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</si>
  <si>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</si>
  <si>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</si>
  <si>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</si>
  <si>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</si>
  <si>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</si>
  <si>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</si>
  <si>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</si>
  <si>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</si>
  <si>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</si>
  <si>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</si>
  <si>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</si>
  <si>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</si>
  <si>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</si>
  <si>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</si>
  <si>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</si>
  <si>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</si>
  <si>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</si>
  <si>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</si>
  <si>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</si>
  <si>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</si>
  <si>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</si>
  <si>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</si>
  <si>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</si>
  <si>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</si>
  <si>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</si>
  <si>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</si>
  <si>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</si>
  <si>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</si>
  <si>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</si>
  <si>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</si>
  <si>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</si>
  <si>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</si>
  <si>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</si>
  <si>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</si>
  <si>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</si>
  <si>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</si>
  <si>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</si>
  <si>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</si>
  <si>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</si>
  <si>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</si>
  <si>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</si>
  <si>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</si>
  <si>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</si>
  <si>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</si>
  <si>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</si>
  <si>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</si>
  <si>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</si>
  <si>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</si>
  <si>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</si>
  <si>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</si>
  <si>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</si>
  <si>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</si>
  <si>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</si>
  <si>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</si>
  <si>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</si>
  <si>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</si>
  <si>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</si>
  <si>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</si>
  <si>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</si>
  <si>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</si>
  <si>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</si>
  <si>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</si>
  <si>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</si>
  <si>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</si>
  <si>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</si>
  <si>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</si>
  <si>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</si>
  <si>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</si>
  <si>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</si>
  <si>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</si>
  <si>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</si>
  <si>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</si>
  <si>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</si>
  <si>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</si>
  <si>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</si>
  <si>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</si>
  <si>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</si>
  <si>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</si>
  <si>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</si>
  <si>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</si>
  <si>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</si>
  <si>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</si>
  <si>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</si>
  <si>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</si>
  <si>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</si>
  <si>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</si>
  <si>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</si>
  <si>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</si>
  <si>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</si>
  <si>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</si>
  <si>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</si>
  <si>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</si>
  <si>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</si>
  <si>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</si>
  <si>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</si>
  <si>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</si>
  <si>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</si>
  <si>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</si>
  <si>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</si>
  <si>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</si>
  <si>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</si>
  <si>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</si>
  <si>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</si>
  <si>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</si>
  <si>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</si>
  <si>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</si>
  <si>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</si>
  <si>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</si>
  <si>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</si>
  <si>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</si>
  <si>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</si>
  <si>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</si>
  <si>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</si>
  <si>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</si>
  <si>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</si>
  <si>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</si>
  <si>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</si>
  <si>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</si>
  <si>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</si>
  <si>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</si>
  <si>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</si>
  <si>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</si>
  <si>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</si>
  <si>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</si>
  <si>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</si>
  <si>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</si>
  <si>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</si>
  <si>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</si>
  <si>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</si>
  <si>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</si>
  <si>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</si>
  <si>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</si>
  <si>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</si>
  <si>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</si>
  <si>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</si>
  <si>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</si>
  <si>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</si>
  <si>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</si>
  <si>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</si>
  <si>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</si>
  <si>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</si>
  <si>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</si>
  <si>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</si>
  <si>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</si>
  <si>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</si>
  <si>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</si>
  <si>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</si>
  <si>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</si>
  <si>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</si>
  <si>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</si>
  <si>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</si>
  <si>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</si>
  <si>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</si>
  <si>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</si>
  <si>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</si>
  <si>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</si>
  <si>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</si>
  <si>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</si>
  <si>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</si>
  <si>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</si>
  <si>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</si>
  <si>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</si>
  <si>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</si>
  <si>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</si>
  <si>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</si>
  <si>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</si>
  <si>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</si>
  <si>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</si>
  <si>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</si>
  <si>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</si>
  <si>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</si>
  <si>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</si>
  <si>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</si>
  <si>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</si>
  <si>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</si>
  <si>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</si>
  <si>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</si>
  <si>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</si>
  <si>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</si>
  <si>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</si>
  <si>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</si>
  <si>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</si>
  <si>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</si>
  <si>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</si>
  <si>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</si>
  <si>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</si>
  <si>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</si>
  <si>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</si>
  <si>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</si>
  <si>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</si>
  <si>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</si>
  <si>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</si>
  <si>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</si>
  <si>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</si>
  <si>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</si>
  <si>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</si>
  <si>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</si>
  <si>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</si>
  <si>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</si>
  <si>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</si>
  <si>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</si>
  <si>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</si>
  <si>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</si>
  <si>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</si>
  <si>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</si>
  <si>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</si>
  <si>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</si>
  <si>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</si>
  <si>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</si>
  <si>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</si>
  <si>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</si>
  <si>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</si>
  <si>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</si>
  <si>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</si>
  <si>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</si>
  <si>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</si>
  <si>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</si>
  <si>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</si>
  <si>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</si>
  <si>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</si>
  <si>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</si>
  <si>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</si>
  <si>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</si>
  <si>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</si>
  <si>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</si>
  <si>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</si>
  <si>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</si>
  <si>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</si>
  <si>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</si>
  <si>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</si>
  <si>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</si>
  <si>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</si>
  <si>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</si>
  <si>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</si>
  <si>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</si>
  <si>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</si>
  <si>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</si>
  <si>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</si>
  <si>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</si>
  <si>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</si>
  <si>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</si>
  <si>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</si>
  <si>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</si>
  <si>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</si>
  <si>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</si>
  <si>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</si>
  <si>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</si>
  <si>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</si>
  <si>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</si>
  <si>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</si>
  <si>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</si>
  <si>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</si>
  <si>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</si>
  <si>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</si>
  <si>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</si>
  <si>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</si>
  <si>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</si>
  <si>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</si>
  <si>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</si>
  <si>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</si>
  <si>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</si>
  <si>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</si>
  <si>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</si>
  <si>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</si>
  <si>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</si>
  <si>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</si>
  <si>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</si>
  <si>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</si>
  <si>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</si>
  <si>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</si>
  <si>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</si>
  <si>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</si>
  <si>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</si>
  <si>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</si>
  <si>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</si>
  <si>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</si>
  <si>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</si>
  <si>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</si>
  <si>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</si>
  <si>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</si>
  <si>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</si>
  <si>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</si>
  <si>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</si>
  <si>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</si>
  <si>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</si>
  <si>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</si>
  <si>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</si>
  <si>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</si>
  <si>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</si>
  <si>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</si>
  <si>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</si>
  <si>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</si>
  <si>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</si>
  <si>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</si>
  <si>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</si>
  <si>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</si>
  <si>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</si>
  <si>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</si>
  <si>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</si>
  <si>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</si>
  <si>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</si>
  <si>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</si>
  <si>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</si>
  <si>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</si>
  <si>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</si>
  <si>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</si>
  <si>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</si>
  <si>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</si>
  <si>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</si>
  <si>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</si>
  <si>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</si>
  <si>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</si>
  <si>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</si>
  <si>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</si>
  <si>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</si>
  <si>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</si>
  <si>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</si>
  <si>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</si>
  <si>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</si>
  <si>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</si>
  <si>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</si>
  <si>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</si>
  <si>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</si>
  <si>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</si>
  <si>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</si>
  <si>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</si>
  <si>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</si>
  <si>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</si>
  <si>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</si>
  <si>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</si>
  <si>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</si>
  <si>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</si>
  <si>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</si>
  <si>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</si>
  <si>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</si>
  <si>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</si>
  <si>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</si>
  <si>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</si>
  <si>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</si>
  <si>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</si>
  <si>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</si>
  <si>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</si>
  <si>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</si>
  <si>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</si>
  <si>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</si>
  <si>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</si>
  <si>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</si>
  <si>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</si>
  <si>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</si>
  <si>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</si>
  <si>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</si>
  <si>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</si>
  <si>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</si>
  <si>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</si>
  <si>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</si>
  <si>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</si>
  <si>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</si>
  <si>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</si>
  <si>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</si>
  <si>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</si>
  <si>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</si>
  <si>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</si>
  <si>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</si>
  <si>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</si>
  <si>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</si>
  <si>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</si>
  <si>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</si>
  <si>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</si>
  <si>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</si>
  <si>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</si>
  <si>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</si>
  <si>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</si>
  <si>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</si>
  <si>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</si>
  <si>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</si>
  <si>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</si>
  <si>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</si>
  <si>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</si>
  <si>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</si>
  <si>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</si>
  <si>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</si>
  <si>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</si>
  <si>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</si>
  <si>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</si>
  <si>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</si>
  <si>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</si>
  <si>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</si>
  <si>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</si>
  <si>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</si>
  <si>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</si>
  <si>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</si>
  <si>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</si>
  <si>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</si>
  <si>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</si>
  <si>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</si>
  <si>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</si>
  <si>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</si>
  <si>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</si>
  <si>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</si>
  <si>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</si>
  <si>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</si>
  <si>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</si>
  <si>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</si>
  <si>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</si>
  <si>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</si>
  <si>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</si>
  <si>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</si>
  <si>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</si>
  <si>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</si>
  <si>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</si>
  <si>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</si>
  <si>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</si>
  <si>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</si>
  <si>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</si>
  <si>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</si>
  <si>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</si>
  <si>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</si>
  <si>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</si>
  <si>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</si>
  <si>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</si>
  <si>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</si>
  <si>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</si>
  <si>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</si>
  <si>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</si>
  <si>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</si>
  <si>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</si>
  <si>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</si>
  <si>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</si>
  <si>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</si>
  <si>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</si>
  <si>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</si>
  <si>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</si>
  <si>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</si>
  <si>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</si>
  <si>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</si>
  <si>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</si>
  <si>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</si>
  <si>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</si>
  <si>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</si>
  <si>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</si>
  <si>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</si>
  <si>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</si>
  <si>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</si>
  <si>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</si>
  <si>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</si>
  <si>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</si>
  <si>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</si>
  <si>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</si>
  <si>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</si>
  <si>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</si>
  <si>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</si>
  <si>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</si>
  <si>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</si>
  <si>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</si>
  <si>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</si>
  <si>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</si>
  <si>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</si>
  <si>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</si>
  <si>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</si>
  <si>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</si>
  <si>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</si>
  <si>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</si>
  <si>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</si>
  <si>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</si>
  <si>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</si>
  <si>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</si>
  <si>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</si>
  <si>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</si>
  <si>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</si>
  <si>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</si>
  <si>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</si>
  <si>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</si>
  <si>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</si>
  <si>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</si>
  <si>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</si>
  <si>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</si>
  <si>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</si>
  <si>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</si>
  <si>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</si>
  <si>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</si>
  <si>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</si>
  <si>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</si>
  <si>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</si>
  <si>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</si>
  <si>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</si>
  <si>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</si>
  <si>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</si>
  <si>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</si>
  <si>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</si>
  <si>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</si>
  <si>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</si>
  <si>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</si>
  <si>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</si>
  <si>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</si>
  <si>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</si>
  <si>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</si>
  <si>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</si>
  <si>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</si>
  <si>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</si>
  <si>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</si>
  <si>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</si>
  <si>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</si>
  <si>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</si>
  <si>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</si>
  <si>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</si>
  <si>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</si>
  <si>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</si>
  <si>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</si>
  <si>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</si>
  <si>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</si>
  <si>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</si>
  <si>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</si>
  <si>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</si>
  <si>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</si>
  <si>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</si>
  <si>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</si>
  <si>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</si>
  <si>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</si>
  <si>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</si>
  <si>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</si>
  <si>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</si>
  <si>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</si>
  <si>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</si>
  <si>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</si>
  <si>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</si>
  <si>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</si>
  <si>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</si>
  <si>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</si>
  <si>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</si>
  <si>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</si>
  <si>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</si>
  <si>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</si>
  <si>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</si>
  <si>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</si>
  <si>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</si>
  <si>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</si>
  <si>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</si>
  <si>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</si>
  <si>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</si>
  <si>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</si>
  <si>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</si>
  <si>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</si>
  <si>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</si>
  <si>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</si>
  <si>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</si>
  <si>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</si>
  <si>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</si>
  <si>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</si>
  <si>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</si>
  <si>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</si>
  <si>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</si>
  <si>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</si>
  <si>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</si>
  <si>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</si>
  <si>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</si>
  <si>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</si>
  <si>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</si>
  <si>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</si>
  <si>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</si>
  <si>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</si>
  <si>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</si>
  <si>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</si>
  <si>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</si>
  <si>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</si>
  <si>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</si>
  <si>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</si>
  <si>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</si>
  <si>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</si>
  <si>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</si>
  <si>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</si>
  <si>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</si>
  <si>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</si>
  <si>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</si>
  <si>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</si>
  <si>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</si>
  <si>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</si>
  <si>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</si>
  <si>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</si>
  <si>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</si>
  <si>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</si>
  <si>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</si>
  <si>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</si>
  <si>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</si>
  <si>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</si>
  <si>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</si>
  <si>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</si>
  <si>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</si>
  <si>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</si>
  <si>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</si>
  <si>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</si>
  <si>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</si>
  <si>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</si>
  <si>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</si>
  <si>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</si>
  <si>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</si>
  <si>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</si>
  <si>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</si>
  <si>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</si>
  <si>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</si>
  <si>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</si>
  <si>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</si>
  <si>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</si>
  <si>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</si>
  <si>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</si>
  <si>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</si>
  <si>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</si>
  <si>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</si>
  <si>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</si>
  <si>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</si>
  <si>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</si>
  <si>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</si>
  <si>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</si>
  <si>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</si>
  <si>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</si>
  <si>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</si>
  <si>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</si>
  <si>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</si>
  <si>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</si>
  <si>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</si>
  <si>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</si>
  <si>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</si>
  <si>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</si>
  <si>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</si>
  <si>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</si>
  <si>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</si>
  <si>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</si>
  <si>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</si>
  <si>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</si>
  <si>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</si>
  <si>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</si>
  <si>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</si>
  <si>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</si>
  <si>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</si>
  <si>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</si>
  <si>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</si>
  <si>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</si>
  <si>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</si>
  <si>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</si>
  <si>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</si>
  <si>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</si>
  <si>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</si>
  <si>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</si>
  <si>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</si>
  <si>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</si>
  <si>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</si>
  <si>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</si>
  <si>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</si>
  <si>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</si>
  <si>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</si>
  <si>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</si>
  <si>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</si>
  <si>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</si>
  <si>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</si>
  <si>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</si>
  <si>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</si>
  <si>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</si>
  <si>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</si>
  <si>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</si>
  <si>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</si>
  <si>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</si>
  <si>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</si>
  <si>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</si>
  <si>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</si>
  <si>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</si>
  <si>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</si>
  <si>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</si>
  <si>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</si>
  <si>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</si>
  <si>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</si>
  <si>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</si>
  <si>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</si>
  <si>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</si>
  <si>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</si>
  <si>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</si>
  <si>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</si>
  <si>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</si>
  <si>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</si>
  <si>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</si>
  <si>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</si>
  <si>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</si>
  <si>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</si>
  <si>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</si>
  <si>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</si>
  <si>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</si>
  <si>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</si>
  <si>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</si>
  <si>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</si>
  <si>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</si>
  <si>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</si>
  <si>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</si>
  <si>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</si>
  <si>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</si>
  <si>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</si>
  <si>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</si>
  <si>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</si>
  <si>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</si>
  <si>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</si>
  <si>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</si>
  <si>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</si>
  <si>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</si>
  <si>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</si>
  <si>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</si>
  <si>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</si>
  <si>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</si>
  <si>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</si>
  <si>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</si>
  <si>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</si>
  <si>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</si>
  <si>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</si>
  <si>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</si>
  <si>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</si>
  <si>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</si>
  <si>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</si>
  <si>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</si>
  <si>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</si>
  <si>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</si>
  <si>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</si>
  <si>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</si>
  <si>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</si>
  <si>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</si>
  <si>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</si>
  <si>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</si>
  <si>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</si>
  <si>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</si>
  <si>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</si>
  <si>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</si>
  <si>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</si>
  <si>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</si>
  <si>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</si>
  <si>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</si>
  <si>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</si>
  <si>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</si>
  <si>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</si>
  <si>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</si>
  <si>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</si>
  <si>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</si>
  <si>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</si>
  <si>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</si>
  <si>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</si>
  <si>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</si>
  <si>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</si>
  <si>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</si>
  <si>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</si>
  <si>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</si>
  <si>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</si>
  <si>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</si>
  <si>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</si>
  <si>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</si>
  <si>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</si>
  <si>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</si>
  <si>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</si>
  <si>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</si>
  <si>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</si>
  <si>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</si>
  <si>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</si>
  <si>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</si>
  <si>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</si>
  <si>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</si>
  <si>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</si>
  <si>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</si>
  <si>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</si>
  <si>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</si>
  <si>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</si>
  <si>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</si>
  <si>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</si>
  <si>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</si>
  <si>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</si>
  <si>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</si>
  <si>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</si>
  <si>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</si>
  <si>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</si>
  <si>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</si>
  <si>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</si>
  <si>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</si>
  <si>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</si>
  <si>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</si>
  <si>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</si>
  <si>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</si>
  <si>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</si>
  <si>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</si>
  <si>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</si>
  <si>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</si>
  <si>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</si>
  <si>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</si>
  <si>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</si>
  <si>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</si>
  <si>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</si>
  <si>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</si>
  <si>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</si>
  <si>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</si>
  <si>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</si>
  <si>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</si>
  <si>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</si>
  <si>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</si>
  <si>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</si>
  <si>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</si>
  <si>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</si>
  <si>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</si>
  <si>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</si>
  <si>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</si>
  <si>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</si>
  <si>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</si>
  <si>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</si>
  <si>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</si>
  <si>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</si>
  <si>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</si>
  <si>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</si>
  <si>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</si>
  <si>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</si>
  <si>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</si>
  <si>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</si>
  <si>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</si>
  <si>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</si>
  <si>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</si>
  <si>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</si>
  <si>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</si>
  <si>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</si>
  <si>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</si>
  <si>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</si>
  <si>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</si>
  <si>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</si>
  <si>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</si>
  <si>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</si>
  <si>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</si>
  <si>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</si>
  <si>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</si>
  <si>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</si>
  <si>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</si>
  <si>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</si>
  <si>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</si>
  <si>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</si>
  <si>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</si>
  <si>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</si>
  <si>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</si>
  <si>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</si>
  <si>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</si>
  <si>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</si>
  <si>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</si>
  <si>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</si>
  <si>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</si>
  <si>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</si>
  <si>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</si>
  <si>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</si>
  <si>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</si>
  <si>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</si>
  <si>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</si>
  <si>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</si>
  <si>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</si>
  <si>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</si>
  <si>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</si>
  <si>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</si>
  <si>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</si>
  <si>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</si>
  <si>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</si>
  <si>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</si>
  <si>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</si>
  <si>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</si>
  <si>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</si>
  <si>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</si>
  <si>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</si>
  <si>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</si>
  <si>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</si>
  <si>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</si>
  <si>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</si>
  <si>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</si>
  <si>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</si>
  <si>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</si>
  <si>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</si>
  <si>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</si>
  <si>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</si>
  <si>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</si>
  <si>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</si>
  <si>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</si>
  <si>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</si>
  <si>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</si>
  <si>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</si>
  <si>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</si>
  <si>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</si>
  <si>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</si>
  <si>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</si>
  <si>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</si>
  <si>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</si>
  <si>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</si>
  <si>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</si>
  <si>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</si>
  <si>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</si>
  <si>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</si>
  <si>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</si>
  <si>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</si>
  <si>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</si>
  <si>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</si>
  <si>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</si>
  <si>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</si>
  <si>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</si>
  <si>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</si>
  <si>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</si>
  <si>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</si>
  <si>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</si>
  <si>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</si>
  <si>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</si>
  <si>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</si>
  <si>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</si>
  <si>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</si>
  <si>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</si>
  <si>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</si>
  <si>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</si>
  <si>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</si>
  <si>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</si>
  <si>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</si>
  <si>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</si>
  <si>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</si>
  <si>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</si>
  <si>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</si>
  <si>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</si>
  <si>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</si>
  <si>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</si>
  <si>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</si>
  <si>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</si>
  <si>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</si>
  <si>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</si>
  <si>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</si>
  <si>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</si>
  <si>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</si>
  <si>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</si>
  <si>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</si>
  <si>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</si>
  <si>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</si>
  <si>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</si>
  <si>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</si>
  <si>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</si>
  <si>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</si>
  <si>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</si>
  <si>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</si>
  <si>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</si>
  <si>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</si>
  <si>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</si>
  <si>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</si>
  <si>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</si>
  <si>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</si>
  <si>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</si>
  <si>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</si>
  <si>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</si>
  <si>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</si>
  <si>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</si>
  <si>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</si>
  <si>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</si>
  <si>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</si>
  <si>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</si>
  <si>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</si>
  <si>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</si>
  <si>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</si>
  <si>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</si>
  <si>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</si>
  <si>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</si>
  <si>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</si>
  <si>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</si>
  <si>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</si>
  <si>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</si>
  <si>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</si>
  <si>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</si>
  <si>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</si>
  <si>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</si>
  <si>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</si>
  <si>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</si>
  <si>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</si>
  <si>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</si>
  <si>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</si>
  <si>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</si>
  <si>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</si>
  <si>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</si>
  <si>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</si>
  <si>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</si>
  <si>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</si>
  <si>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</si>
  <si>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</si>
  <si>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</si>
  <si>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</si>
  <si>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</si>
  <si>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</si>
  <si>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</si>
  <si>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</si>
  <si>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</si>
  <si>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</si>
  <si>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</si>
  <si>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</si>
  <si>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</si>
  <si>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</si>
  <si>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</si>
  <si>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</si>
  <si>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</si>
  <si>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</si>
  <si>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</si>
  <si>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</si>
  <si>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</si>
  <si>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</si>
  <si>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</si>
  <si>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</si>
  <si>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</si>
  <si>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</si>
  <si>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</si>
  <si>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</si>
  <si>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</si>
  <si>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</si>
  <si>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</si>
  <si>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</si>
  <si>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</si>
  <si>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</si>
  <si>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</si>
  <si>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</si>
  <si>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</si>
  <si>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</si>
  <si>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</si>
  <si>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</si>
  <si>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</si>
  <si>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</si>
  <si>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</si>
  <si>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</si>
  <si>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</si>
  <si>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</si>
  <si>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</si>
  <si>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</si>
  <si>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</si>
  <si>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</si>
  <si>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</si>
  <si>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</si>
  <si>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</si>
  <si>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</si>
  <si>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</si>
  <si>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</si>
  <si>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</si>
  <si>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</si>
  <si>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</si>
  <si>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</si>
  <si>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</si>
  <si>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</si>
  <si>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</si>
  <si>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</si>
  <si>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</si>
  <si>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</si>
  <si>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</si>
  <si>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</si>
  <si>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</si>
  <si>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</si>
  <si>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</si>
  <si>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</si>
  <si>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</si>
  <si>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</si>
  <si>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</si>
  <si>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</si>
  <si>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</si>
  <si>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</si>
  <si>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</si>
  <si>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</si>
  <si>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</si>
  <si>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</si>
  <si>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</si>
  <si>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</si>
  <si>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</si>
  <si>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</si>
  <si>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</si>
  <si>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</si>
  <si>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</si>
  <si>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</si>
  <si>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</si>
  <si>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</si>
  <si>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</si>
  <si>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</si>
  <si>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</si>
  <si>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</si>
  <si>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</si>
  <si>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</si>
  <si>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</si>
  <si>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</si>
  <si>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</si>
  <si>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</si>
  <si>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</si>
  <si>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</si>
  <si>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</si>
  <si>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</si>
  <si>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</si>
  <si>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</si>
  <si>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</si>
  <si>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</si>
  <si>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</si>
  <si>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</si>
  <si>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</si>
  <si>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</si>
  <si>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</si>
  <si>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</si>
  <si>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</si>
  <si>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</si>
  <si>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</si>
  <si>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</si>
  <si>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</si>
  <si>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</si>
  <si>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</si>
  <si>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</si>
  <si>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</si>
  <si>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</si>
  <si>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</si>
  <si>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</si>
  <si>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</si>
  <si>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</si>
  <si>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</si>
  <si>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</si>
  <si>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</si>
  <si>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</si>
  <si>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</si>
  <si>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</si>
  <si>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</si>
  <si>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</si>
  <si>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</si>
  <si>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</si>
  <si>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</si>
  <si>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</si>
  <si>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</si>
  <si>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</si>
  <si>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</si>
  <si>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</si>
  <si>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</si>
  <si>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</si>
  <si>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</si>
  <si>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</si>
  <si>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</si>
  <si>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</si>
  <si>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</si>
  <si>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</si>
  <si>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</si>
  <si>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</si>
  <si>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</si>
  <si>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</si>
  <si>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</si>
  <si>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</si>
  <si>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</si>
  <si>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</si>
  <si>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</si>
  <si>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</si>
  <si>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</si>
  <si>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</si>
  <si>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</si>
  <si>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</si>
  <si>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</si>
  <si>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</si>
  <si>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</si>
  <si>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</si>
  <si>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</si>
  <si>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</si>
  <si>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</si>
  <si>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</si>
  <si>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</si>
  <si>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</si>
  <si>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</si>
  <si>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</si>
  <si>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</si>
  <si>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</si>
  <si>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</si>
  <si>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</si>
  <si>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</si>
  <si>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</si>
  <si>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</si>
  <si>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</si>
  <si>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</si>
  <si>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</si>
  <si>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</si>
  <si>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</si>
  <si>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</si>
  <si>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</si>
  <si>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</si>
  <si>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</si>
  <si>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</si>
  <si>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</si>
  <si>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</si>
  <si>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</si>
  <si>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</si>
  <si>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</si>
  <si>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</si>
  <si>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</si>
  <si>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</si>
  <si>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</si>
  <si>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</si>
  <si>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</si>
  <si>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</si>
  <si>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</si>
  <si>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</si>
  <si>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</si>
  <si>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</si>
  <si>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</si>
  <si>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</si>
  <si>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</si>
  <si>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</si>
  <si>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</si>
  <si>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</si>
  <si>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</si>
  <si>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</si>
  <si>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</si>
  <si>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</si>
  <si>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</si>
  <si>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</si>
  <si>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</si>
  <si>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</si>
  <si>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</si>
  <si>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</si>
  <si>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</si>
  <si>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</si>
  <si>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</si>
  <si>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</si>
  <si>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</si>
  <si>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</si>
  <si>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</si>
  <si>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</si>
  <si>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</si>
  <si>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</si>
  <si>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</si>
  <si>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</si>
  <si>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</si>
  <si>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</si>
  <si>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</si>
  <si>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</si>
  <si>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</si>
  <si>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</si>
  <si>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</si>
  <si>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</si>
  <si>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</si>
  <si>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</si>
  <si>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</si>
  <si>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</si>
  <si>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</si>
  <si>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</si>
  <si>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</si>
  <si>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</si>
  <si>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</si>
  <si>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</si>
  <si>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</si>
  <si>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</si>
  <si>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</si>
  <si>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</si>
  <si>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</si>
  <si>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</si>
  <si>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</si>
  <si>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</si>
  <si>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</si>
  <si>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</si>
  <si>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</si>
  <si>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</si>
  <si>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</si>
  <si>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</si>
  <si>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</si>
  <si>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</si>
  <si>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</si>
  <si>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</si>
  <si>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</si>
  <si>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</si>
  <si>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</si>
  <si>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</si>
  <si>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</si>
  <si>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</si>
  <si>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</si>
  <si>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</si>
  <si>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</si>
  <si>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</si>
  <si>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</si>
  <si>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</si>
  <si>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</si>
  <si>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</si>
  <si>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</si>
  <si>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</si>
  <si>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</si>
  <si>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</si>
  <si>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</si>
  <si>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</si>
  <si>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</si>
  <si>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</si>
  <si>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</si>
  <si>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</si>
  <si>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</si>
  <si>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</si>
  <si>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</si>
  <si>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</si>
  <si>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</si>
  <si>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</si>
  <si>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</si>
  <si>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</si>
  <si>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</si>
  <si>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</si>
  <si>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</si>
  <si>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</si>
  <si>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</si>
  <si>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</si>
  <si>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</si>
  <si>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</si>
  <si>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</si>
  <si>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</si>
  <si>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</si>
  <si>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</si>
  <si>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</si>
  <si>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</si>
  <si>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</si>
  <si>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</si>
  <si>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</si>
  <si>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</si>
  <si>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</si>
  <si>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</si>
  <si>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</si>
  <si>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</si>
  <si>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</si>
  <si>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</si>
  <si>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</si>
  <si>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</si>
  <si>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</si>
  <si>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</si>
  <si>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</si>
  <si>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</si>
  <si>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</si>
  <si>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</si>
  <si>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</si>
  <si>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</si>
  <si>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</si>
  <si>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</si>
  <si>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</si>
  <si>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</si>
  <si>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</si>
  <si>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</si>
  <si>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</si>
  <si>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</si>
  <si>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</si>
  <si>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</si>
  <si>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</si>
  <si>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</si>
  <si>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</si>
  <si>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</si>
  <si>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</si>
  <si>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</si>
  <si>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</si>
  <si>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</si>
  <si>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</si>
  <si>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</si>
  <si>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</si>
  <si>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</si>
  <si>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</si>
  <si>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</si>
  <si>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</si>
  <si>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</si>
  <si>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</si>
  <si>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</si>
  <si>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</si>
  <si>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</si>
  <si>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</si>
  <si>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</si>
  <si>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</si>
  <si>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</si>
  <si>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</si>
  <si>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</si>
  <si>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</si>
  <si>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</si>
  <si>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</si>
  <si>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</si>
  <si>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</si>
  <si>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</si>
  <si>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</si>
  <si>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</si>
  <si>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</si>
  <si>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</si>
  <si>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</si>
  <si>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</si>
  <si>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</si>
  <si>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</si>
  <si>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</si>
  <si>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</si>
  <si>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</si>
  <si>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</si>
  <si>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</si>
  <si>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</si>
  <si>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</si>
  <si>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</si>
  <si>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</si>
  <si>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</si>
  <si>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</si>
  <si>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</si>
  <si>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</si>
  <si>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</si>
  <si>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</si>
  <si>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</si>
  <si>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</si>
  <si>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</si>
  <si>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</si>
  <si>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</si>
  <si>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</si>
  <si>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</si>
  <si>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</si>
  <si>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</si>
  <si>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</si>
  <si>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</si>
  <si>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</si>
  <si>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</si>
  <si>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</si>
  <si>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</si>
  <si>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</si>
  <si>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</si>
  <si>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</si>
  <si>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</si>
  <si>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</si>
  <si>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</si>
  <si>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</si>
  <si>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</si>
  <si>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</si>
  <si>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</si>
  <si>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</si>
  <si>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</si>
  <si>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</si>
  <si>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</si>
  <si>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</si>
  <si>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</si>
  <si>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</si>
  <si>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</si>
  <si>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</si>
  <si>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</si>
  <si>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</si>
  <si>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</si>
  <si>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</si>
  <si>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</si>
  <si>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</si>
  <si>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</si>
  <si>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</si>
  <si>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</si>
  <si>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</si>
  <si>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</si>
  <si>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</si>
  <si>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</si>
  <si>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</si>
  <si>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</si>
  <si>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</si>
  <si>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</si>
  <si>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</si>
  <si>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</si>
  <si>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</si>
  <si>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</si>
  <si>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</si>
  <si>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</si>
  <si>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</si>
  <si>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</si>
  <si>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</si>
  <si>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</si>
  <si>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</si>
  <si>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</si>
  <si>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</si>
  <si>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</si>
  <si>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</si>
  <si>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</si>
  <si>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</si>
  <si>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</si>
  <si>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</si>
  <si>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</si>
  <si>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</si>
  <si>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</si>
  <si>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</si>
  <si>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</si>
  <si>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</si>
  <si>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</si>
  <si>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</si>
  <si>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</si>
  <si>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</si>
  <si>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</si>
  <si>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</si>
  <si>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</si>
  <si>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</si>
  <si>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</si>
  <si>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</si>
  <si>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</si>
  <si>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</si>
  <si>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</si>
  <si>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</si>
  <si>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</si>
  <si>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</si>
  <si>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</si>
  <si>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</si>
  <si>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</si>
  <si>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</si>
  <si>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</si>
  <si>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</si>
  <si>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</si>
  <si>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</si>
  <si>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</si>
  <si>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</si>
  <si>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</si>
  <si>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</si>
  <si>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</si>
  <si>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</si>
  <si>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</si>
  <si>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</si>
  <si>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</si>
  <si>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</si>
  <si>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</si>
  <si>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</si>
  <si>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</si>
  <si>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</si>
  <si>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</si>
  <si>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</si>
  <si>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</si>
  <si>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</si>
  <si>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</si>
  <si>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</si>
  <si>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</si>
  <si>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</si>
  <si>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</si>
  <si>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</si>
  <si>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</si>
  <si>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</si>
  <si>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</si>
  <si>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</si>
  <si>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</si>
  <si>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</si>
  <si>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</si>
  <si>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</si>
  <si>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</si>
  <si>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</si>
  <si>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</si>
  <si>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</si>
  <si>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</si>
  <si>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</si>
  <si>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</si>
  <si>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</si>
  <si>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</si>
  <si>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</si>
  <si>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</si>
  <si>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</si>
  <si>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</si>
  <si>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</si>
  <si>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</si>
  <si>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</si>
  <si>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</si>
  <si>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</si>
  <si>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</si>
  <si>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</si>
  <si>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</si>
  <si>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</si>
  <si>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</si>
  <si>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</si>
  <si>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</si>
  <si>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</si>
  <si>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</si>
  <si>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</si>
  <si>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</si>
  <si>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</si>
  <si>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</si>
  <si>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</si>
  <si>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</si>
  <si>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</si>
  <si>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</si>
  <si>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</si>
  <si>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</si>
  <si>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</si>
  <si>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</si>
  <si>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</si>
  <si>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</si>
  <si>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</si>
  <si>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</si>
  <si>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</si>
  <si>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</si>
  <si>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</si>
  <si>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</si>
  <si>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</si>
  <si>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</si>
  <si>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</si>
  <si>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</si>
  <si>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</si>
  <si>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</si>
  <si>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</si>
  <si>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</si>
  <si>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</si>
  <si>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</si>
  <si>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</si>
  <si>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</si>
  <si>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</si>
  <si>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</si>
  <si>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</si>
  <si>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</si>
  <si>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</si>
  <si>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</si>
  <si>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</si>
  <si>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</si>
  <si>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</si>
  <si>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</si>
  <si>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</si>
  <si>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</si>
  <si>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</si>
  <si>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</si>
  <si>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</si>
  <si>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</si>
  <si>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</si>
  <si>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</si>
  <si>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</si>
  <si>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</si>
  <si>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</si>
  <si>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</si>
  <si>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</si>
  <si>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</si>
  <si>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</si>
  <si>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</si>
  <si>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</si>
  <si>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</si>
  <si>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</si>
  <si>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</si>
  <si>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</si>
  <si>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</si>
  <si>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</si>
  <si>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</si>
  <si>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</si>
  <si>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</si>
  <si>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</si>
  <si>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</si>
  <si>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</si>
  <si>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</si>
  <si>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</si>
  <si>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</si>
  <si>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</si>
  <si>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</si>
  <si>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</si>
  <si>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</si>
  <si>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</si>
  <si>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</si>
  <si>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</si>
  <si>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</si>
  <si>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</si>
  <si>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</si>
  <si>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</si>
  <si>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</si>
  <si>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</si>
  <si>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</si>
  <si>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</si>
  <si>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</si>
  <si>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</si>
  <si>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</si>
  <si>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</si>
  <si>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</si>
  <si>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</si>
  <si>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</si>
  <si>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</si>
  <si>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</si>
  <si>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</si>
  <si>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</si>
  <si>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</si>
  <si>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</si>
  <si>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</si>
  <si>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</si>
  <si>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</si>
  <si>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</si>
  <si>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</si>
  <si>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</si>
  <si>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</si>
  <si>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</si>
  <si>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</si>
  <si>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</si>
  <si>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</si>
  <si>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</si>
  <si>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</si>
  <si>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</si>
  <si>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</si>
  <si>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</si>
  <si>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</si>
  <si>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</si>
  <si>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</si>
  <si>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</si>
  <si>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</si>
  <si>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</si>
  <si>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</si>
  <si>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</si>
  <si>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</si>
  <si>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</si>
  <si>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</si>
  <si>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</si>
  <si>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</si>
  <si>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</si>
  <si>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</si>
  <si>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</si>
  <si>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</si>
  <si>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</si>
  <si>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</si>
  <si>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</si>
  <si>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</si>
  <si>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</si>
  <si>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</si>
  <si>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</si>
  <si>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</si>
  <si>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</si>
  <si>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</si>
  <si>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</si>
  <si>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</si>
  <si>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</si>
  <si>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</si>
  <si>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</si>
  <si>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</si>
  <si>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</si>
  <si>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</si>
  <si>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</si>
  <si>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</si>
  <si>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</si>
  <si>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</si>
  <si>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</si>
  <si>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</si>
  <si>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</si>
  <si>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</si>
  <si>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</si>
  <si>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</si>
  <si>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</si>
  <si>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</si>
  <si>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</si>
  <si>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</si>
  <si>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</si>
  <si>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</si>
  <si>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</si>
  <si>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</si>
  <si>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</si>
  <si>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</si>
  <si>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</si>
  <si>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</si>
  <si>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</si>
  <si>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</si>
  <si>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</si>
  <si>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</si>
  <si>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</si>
  <si>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</si>
  <si>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</si>
  <si>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</si>
  <si>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</si>
  <si>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</si>
  <si>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</si>
  <si>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</si>
  <si>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</si>
  <si>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</si>
  <si>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</si>
  <si>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</si>
  <si>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</si>
  <si>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</si>
  <si>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</si>
  <si>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</si>
  <si>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</si>
  <si>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</si>
  <si>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</si>
  <si>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</si>
  <si>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</si>
  <si>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</si>
  <si>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</si>
  <si>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</si>
  <si>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</si>
  <si>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</si>
  <si>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</si>
  <si>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</si>
  <si>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</si>
  <si>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</si>
  <si>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</si>
  <si>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</si>
  <si>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</si>
  <si>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</si>
  <si>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</si>
  <si>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</si>
  <si>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</si>
  <si>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</si>
  <si>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</si>
  <si>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</si>
  <si>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</si>
  <si>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</si>
  <si>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</si>
  <si>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</si>
  <si>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</si>
  <si>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</si>
  <si>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</si>
  <si>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</si>
  <si>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</si>
  <si>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</si>
  <si>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</si>
  <si>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</si>
  <si>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</si>
  <si>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</si>
  <si>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</si>
  <si>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</si>
  <si>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</si>
  <si>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</si>
  <si>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</si>
  <si>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</si>
  <si>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</si>
  <si>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</si>
  <si>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</si>
  <si>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</si>
  <si>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</si>
  <si>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</si>
  <si>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</si>
  <si>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</si>
  <si>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</si>
  <si>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</si>
  <si>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</si>
  <si>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</si>
  <si>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</si>
  <si>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</si>
  <si>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</si>
  <si>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</si>
  <si>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</si>
  <si>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</si>
  <si>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</si>
  <si>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</si>
  <si>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</si>
  <si>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</si>
  <si>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</si>
  <si>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</si>
  <si>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</si>
  <si>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</si>
  <si>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</si>
  <si>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</si>
  <si>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</si>
  <si>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</si>
  <si>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</si>
  <si>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</si>
  <si>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</si>
  <si>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</si>
  <si>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</si>
  <si>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</si>
  <si>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</si>
  <si>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</si>
  <si>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</si>
  <si>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</si>
  <si>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</si>
  <si>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</si>
  <si>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</si>
  <si>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</si>
  <si>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</si>
  <si>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</si>
  <si>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</si>
  <si>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</si>
  <si>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</si>
  <si>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</si>
  <si>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</si>
  <si>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</si>
  <si>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</si>
  <si>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</si>
  <si>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</si>
  <si>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</si>
  <si>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</si>
  <si>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</si>
  <si>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</si>
  <si>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</si>
  <si>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</si>
  <si>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</si>
  <si>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</si>
  <si>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</si>
  <si>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</si>
  <si>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</si>
  <si>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</si>
  <si>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</si>
  <si>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</si>
  <si>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</si>
  <si>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</si>
  <si>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</si>
  <si>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</si>
  <si>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</si>
  <si>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</si>
  <si>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</si>
  <si>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</si>
  <si>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</si>
  <si>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</si>
  <si>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</si>
  <si>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</si>
  <si>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</si>
  <si>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</si>
  <si>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</si>
  <si>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</si>
  <si>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</si>
  <si>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</si>
  <si>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</si>
  <si>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</si>
  <si>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</si>
  <si>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</si>
  <si>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</si>
  <si>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</si>
  <si>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</si>
  <si>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</si>
  <si>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</si>
  <si>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</si>
  <si>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</si>
  <si>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</si>
  <si>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</si>
  <si>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</si>
  <si>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</si>
  <si>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</si>
  <si>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</si>
  <si>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</si>
  <si>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</si>
  <si>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</si>
  <si>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</si>
  <si>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</si>
  <si>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</si>
  <si>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</si>
  <si>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</si>
  <si>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</si>
  <si>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</si>
  <si>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</si>
  <si>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</si>
  <si>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</si>
  <si>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</si>
  <si>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</si>
  <si>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</si>
  <si>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</si>
  <si>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</si>
  <si>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</si>
  <si>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</si>
  <si>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</si>
  <si>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</si>
  <si>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</si>
  <si>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</si>
  <si>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</si>
  <si>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</si>
  <si>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</si>
  <si>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</si>
  <si>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</si>
  <si>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</si>
  <si>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</si>
  <si>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</si>
  <si>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</si>
  <si>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</si>
  <si>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</si>
  <si>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</si>
  <si>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</si>
  <si>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</si>
  <si>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</si>
  <si>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</si>
  <si>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</si>
  <si>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</si>
  <si>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</si>
  <si>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</si>
  <si>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</si>
  <si>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</si>
  <si>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</si>
  <si>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</si>
  <si>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</si>
  <si>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</si>
  <si>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</si>
  <si>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</si>
  <si>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</si>
  <si>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</si>
  <si>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</si>
  <si>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</si>
  <si>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</si>
  <si>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</si>
  <si>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</si>
  <si>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</si>
  <si>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</si>
  <si>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</si>
  <si>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</si>
  <si>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</si>
  <si>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</si>
  <si>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</si>
  <si>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</si>
  <si>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</si>
  <si>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</si>
  <si>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</si>
  <si>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</si>
  <si>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</si>
  <si>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</si>
  <si>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</si>
  <si>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</si>
  <si>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</si>
  <si>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</si>
  <si>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</si>
  <si>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</si>
  <si>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</si>
  <si>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</si>
  <si>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</si>
  <si>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</si>
  <si>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</si>
  <si>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</si>
  <si>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</si>
  <si>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</si>
  <si>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</si>
  <si>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</si>
  <si>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</si>
  <si>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</si>
  <si>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</si>
  <si>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</si>
  <si>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</si>
  <si>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</si>
  <si>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</si>
  <si>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</si>
  <si>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</si>
  <si>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</si>
  <si>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</si>
  <si>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</si>
  <si>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</si>
  <si>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</si>
  <si>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</si>
  <si>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</si>
  <si>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</si>
  <si>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</si>
  <si>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</si>
  <si>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</si>
  <si>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</si>
  <si>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</si>
  <si>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</si>
  <si>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</si>
  <si>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</si>
  <si>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</si>
  <si>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</si>
  <si>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</si>
  <si>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</si>
  <si>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</si>
  <si>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</si>
  <si>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</si>
  <si>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</si>
  <si>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</si>
  <si>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</si>
  <si>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</si>
  <si>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</si>
  <si>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</si>
  <si>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</si>
  <si>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</si>
  <si>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</si>
  <si>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</si>
  <si>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</si>
  <si>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</si>
  <si>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</si>
  <si>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</si>
  <si>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</si>
  <si>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</si>
  <si>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</si>
  <si>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</si>
  <si>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</si>
  <si>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</si>
  <si>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</si>
  <si>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</si>
  <si>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</si>
  <si>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</si>
  <si>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</si>
  <si>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</si>
  <si>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</si>
  <si>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</si>
  <si>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</si>
  <si>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</si>
  <si>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</si>
  <si>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</si>
  <si>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</si>
  <si>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</si>
  <si>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</si>
  <si>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</si>
  <si>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</si>
  <si>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</si>
  <si>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</si>
  <si>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</si>
  <si>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</si>
  <si>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</si>
  <si>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</si>
  <si>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</si>
  <si>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</si>
  <si>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</si>
  <si>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</si>
  <si>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</si>
  <si>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</si>
  <si>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</si>
  <si>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</si>
  <si>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</si>
  <si>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</si>
  <si>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</si>
  <si>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</si>
  <si>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</si>
  <si>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</si>
  <si>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</si>
  <si>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</si>
  <si>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</si>
  <si>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</si>
  <si>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</si>
  <si>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</si>
  <si>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</si>
  <si>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</si>
  <si>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</si>
  <si>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</si>
  <si>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</si>
  <si>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</si>
  <si>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</si>
  <si>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</si>
  <si>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</si>
  <si>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</si>
  <si>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</si>
  <si>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</si>
  <si>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</si>
  <si>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</si>
  <si>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</si>
  <si>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</si>
  <si>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</si>
  <si>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</si>
  <si>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</si>
  <si>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</si>
  <si>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</si>
  <si>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</si>
  <si>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</si>
  <si>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</si>
  <si>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</si>
  <si>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</si>
  <si>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</si>
  <si>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</si>
  <si>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</si>
  <si>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</si>
  <si>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</si>
  <si>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</si>
  <si>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</si>
  <si>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</si>
  <si>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</si>
  <si>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</si>
  <si>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</si>
  <si>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</si>
  <si>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</si>
  <si>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</si>
  <si>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</si>
  <si>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</si>
  <si>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</si>
  <si>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</si>
  <si>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</si>
  <si>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</si>
  <si>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</si>
  <si>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</si>
  <si>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</si>
  <si>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</si>
  <si>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</si>
  <si>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</si>
  <si>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</si>
  <si>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</si>
  <si>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</si>
  <si>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</si>
  <si>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</si>
  <si>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</si>
  <si>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</si>
  <si>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</si>
  <si>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</si>
  <si>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</si>
  <si>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</si>
  <si>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</si>
  <si>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</si>
  <si>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</si>
  <si>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</si>
  <si>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</si>
  <si>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</si>
  <si>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</si>
  <si>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</si>
  <si>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</si>
  <si>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</si>
  <si>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</si>
  <si>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</si>
  <si>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</si>
  <si>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</si>
  <si>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</si>
  <si>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</si>
  <si>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</si>
  <si>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</si>
  <si>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</si>
  <si>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</si>
  <si>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</si>
  <si>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</si>
  <si>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</si>
  <si>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</si>
  <si>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</si>
  <si>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</si>
  <si>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</si>
  <si>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</si>
  <si>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</si>
  <si>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</si>
  <si>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</si>
  <si>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</si>
  <si>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</si>
  <si>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</si>
  <si>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</si>
  <si>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</si>
  <si>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</si>
  <si>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</si>
  <si>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</si>
  <si>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</si>
  <si>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</si>
  <si>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</si>
  <si>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</si>
  <si>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</si>
  <si>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</si>
  <si>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</si>
  <si>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</si>
  <si>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</si>
  <si>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</si>
  <si>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</si>
  <si>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</si>
  <si>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</si>
  <si>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</si>
  <si>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</si>
  <si>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</si>
  <si>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</si>
  <si>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</si>
  <si>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</si>
  <si>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</si>
  <si>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</si>
  <si>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</si>
  <si>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</si>
  <si>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</si>
  <si>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</si>
  <si>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</si>
  <si>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</si>
  <si>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</si>
  <si>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</si>
  <si>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</si>
  <si>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</si>
  <si>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</si>
  <si>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</si>
  <si>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</si>
  <si>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</si>
  <si>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</si>
  <si>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</si>
  <si>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</si>
  <si>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</si>
  <si>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</si>
  <si>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</si>
  <si>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</si>
  <si>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</si>
  <si>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</si>
  <si>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</si>
  <si>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</si>
  <si>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</si>
  <si>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</si>
  <si>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</si>
  <si>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</si>
  <si>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</si>
  <si>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</si>
  <si>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</si>
  <si>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</si>
  <si>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</si>
  <si>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</si>
  <si>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</si>
  <si>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</si>
  <si>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</si>
  <si>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</si>
  <si>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</si>
  <si>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</si>
  <si>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</si>
  <si>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</si>
  <si>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</si>
  <si>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</si>
  <si>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</si>
  <si>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</si>
  <si>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</si>
  <si>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</si>
  <si>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</si>
  <si>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</si>
  <si>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</si>
  <si>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</si>
  <si>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</si>
  <si>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</si>
  <si>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</si>
  <si>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</si>
  <si>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</si>
  <si>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</si>
  <si>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</si>
  <si>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</si>
  <si>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</si>
  <si>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</si>
  <si>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</si>
  <si>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</si>
  <si>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</si>
  <si>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</si>
  <si>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</si>
  <si>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</si>
  <si>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</si>
  <si>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</si>
  <si>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</si>
  <si>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</si>
  <si>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</si>
  <si>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</si>
  <si>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</si>
  <si>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</si>
  <si>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</si>
  <si>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</si>
  <si>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</si>
  <si>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</si>
  <si>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</si>
  <si>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</si>
  <si>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</si>
  <si>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</si>
  <si>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</si>
  <si>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</si>
  <si>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</si>
  <si>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</si>
  <si>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</si>
  <si>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</si>
  <si>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</si>
  <si>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</si>
  <si>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</si>
  <si>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</si>
  <si>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</si>
  <si>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</si>
  <si>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</si>
  <si>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</si>
  <si>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</si>
  <si>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</si>
  <si>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</si>
  <si>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</si>
  <si>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</si>
  <si>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</si>
  <si>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</si>
  <si>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</si>
  <si>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</si>
  <si>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</si>
  <si>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</si>
  <si>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</si>
  <si>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</si>
  <si>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</si>
  <si>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</si>
  <si>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</si>
  <si>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</si>
  <si>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</si>
  <si>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</si>
  <si>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</si>
  <si>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</si>
  <si>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</si>
  <si>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</si>
  <si>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</si>
  <si>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</si>
  <si>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</si>
  <si>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</si>
  <si>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</si>
  <si>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</si>
  <si>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</si>
  <si>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</si>
  <si>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</si>
  <si>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</si>
  <si>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</si>
  <si>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</si>
  <si>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</si>
  <si>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</si>
  <si>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</si>
  <si>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</si>
  <si>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</si>
  <si>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</si>
  <si>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</si>
  <si>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</si>
  <si>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</si>
  <si>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</si>
  <si>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</si>
  <si>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</si>
  <si>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</si>
  <si>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</si>
  <si>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</si>
  <si>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</si>
  <si>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</si>
  <si>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</si>
  <si>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</si>
  <si>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</si>
  <si>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</si>
  <si>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</si>
  <si>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</si>
  <si>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</si>
  <si>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</si>
  <si>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</si>
  <si>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</si>
  <si>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</si>
  <si>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</si>
  <si>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</si>
  <si>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</si>
  <si>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</si>
  <si>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</si>
  <si>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</si>
  <si>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</si>
  <si>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</si>
  <si>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</si>
  <si>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</si>
  <si>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</si>
  <si>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</si>
  <si>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</si>
  <si>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</si>
  <si>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</si>
  <si>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</si>
  <si>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</si>
  <si>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</si>
  <si>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</si>
  <si>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</si>
  <si>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</si>
  <si>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</si>
  <si>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</si>
  <si>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</si>
  <si>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</si>
  <si>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</si>
  <si>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</si>
  <si>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</si>
  <si>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</si>
  <si>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</si>
  <si>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</si>
  <si>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</si>
  <si>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</si>
  <si>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</si>
  <si>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</si>
  <si>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</si>
  <si>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</si>
  <si>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</si>
  <si>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</si>
  <si>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</si>
  <si>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</si>
  <si>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</si>
  <si>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</si>
  <si>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</si>
  <si>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</si>
  <si>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</si>
  <si>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</si>
  <si>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</si>
  <si>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</si>
  <si>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</si>
  <si>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</si>
  <si>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</si>
  <si>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</si>
  <si>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</si>
  <si>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</si>
  <si>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</si>
  <si>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</si>
  <si>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</si>
  <si>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</si>
  <si>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</si>
  <si>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</si>
  <si>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</si>
  <si>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</si>
  <si>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</si>
  <si>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</si>
  <si>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</si>
  <si>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</si>
  <si>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</si>
  <si>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</si>
  <si>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</si>
  <si>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</si>
  <si>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</si>
  <si>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</si>
  <si>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</si>
  <si>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</si>
  <si>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</si>
  <si>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</si>
  <si>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</si>
  <si>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</si>
  <si>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</si>
  <si>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</si>
  <si>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</si>
  <si>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</si>
  <si>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</si>
  <si>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</si>
  <si>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</si>
  <si>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</si>
  <si>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</si>
  <si>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</si>
  <si>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</si>
  <si>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</si>
  <si>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</si>
  <si>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</si>
  <si>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</si>
  <si>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</si>
  <si>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</si>
  <si>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</si>
  <si>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</si>
  <si>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</si>
  <si>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</si>
  <si>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</si>
  <si>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</si>
  <si>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</si>
  <si>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</si>
  <si>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</si>
  <si>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</si>
  <si>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</si>
  <si>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</si>
  <si>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</si>
  <si>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</si>
  <si>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</si>
  <si>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</si>
  <si>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</si>
  <si>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</si>
  <si>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</si>
  <si>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</si>
  <si>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</si>
  <si>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</si>
  <si>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</si>
  <si>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</si>
  <si>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</si>
  <si>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</si>
  <si>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</si>
  <si>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</si>
  <si>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</si>
  <si>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</si>
  <si>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</si>
  <si>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</si>
  <si>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</si>
  <si>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</si>
  <si>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</si>
  <si>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</si>
  <si>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</si>
  <si>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</si>
  <si>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</si>
  <si>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</si>
  <si>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</si>
  <si>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</si>
  <si>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</si>
  <si>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</si>
  <si>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</si>
  <si>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</si>
  <si>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</si>
  <si>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</si>
  <si>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</si>
  <si>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</si>
  <si>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</si>
  <si>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</si>
  <si>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</si>
  <si>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</si>
  <si>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</si>
  <si>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</si>
  <si>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</si>
  <si>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</si>
  <si>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</si>
  <si>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</si>
  <si>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</si>
  <si>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</si>
  <si>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</si>
  <si>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</si>
  <si>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</si>
  <si>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</si>
  <si>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</si>
  <si>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</si>
  <si>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</si>
  <si>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</si>
  <si>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</si>
  <si>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</si>
  <si>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</si>
  <si>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</si>
  <si>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</si>
  <si>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</si>
  <si>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</si>
  <si>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</si>
  <si>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</si>
  <si>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</si>
  <si>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</si>
  <si>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</si>
  <si>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</si>
  <si>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</si>
  <si>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</si>
  <si>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</si>
  <si>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</si>
  <si>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</si>
  <si>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</si>
  <si>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</si>
  <si>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</si>
  <si>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</si>
  <si>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</si>
  <si>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</si>
  <si>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</si>
  <si>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</si>
  <si>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</si>
  <si>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</si>
  <si>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</si>
  <si>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</si>
  <si>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</si>
  <si>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</si>
  <si>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</si>
  <si>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</si>
  <si>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</si>
  <si>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</si>
  <si>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</si>
  <si>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</si>
  <si>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</si>
  <si>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</si>
  <si>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</si>
  <si>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</si>
  <si>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</si>
  <si>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</si>
  <si>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</si>
  <si>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</si>
  <si>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</si>
  <si>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</si>
  <si>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</si>
  <si>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</si>
  <si>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</si>
  <si>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</si>
  <si>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</si>
  <si>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</si>
  <si>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</si>
  <si>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</si>
  <si>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</si>
  <si>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</si>
  <si>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</si>
  <si>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</si>
  <si>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</si>
  <si>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</si>
  <si>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</si>
  <si>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</si>
  <si>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</si>
  <si>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</si>
  <si>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</si>
  <si>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</si>
  <si>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</si>
  <si>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</si>
  <si>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</si>
  <si>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</si>
  <si>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</si>
  <si>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</si>
  <si>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</si>
  <si>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</si>
  <si>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</si>
  <si>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</si>
  <si>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</si>
  <si>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</si>
  <si>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</si>
  <si>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</si>
  <si>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</si>
  <si>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</si>
  <si>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</si>
  <si>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</si>
  <si>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</si>
  <si>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</si>
  <si>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</si>
  <si>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</si>
  <si>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</si>
  <si>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</si>
  <si>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</si>
  <si>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</si>
  <si>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</si>
  <si>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</si>
  <si>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</si>
  <si>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</si>
  <si>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</si>
  <si>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</si>
  <si>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</si>
  <si>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</si>
  <si>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</si>
  <si>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</si>
  <si>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</si>
  <si>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</si>
  <si>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</si>
  <si>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</si>
  <si>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</si>
  <si>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</si>
  <si>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</si>
  <si>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</si>
  <si>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</si>
  <si>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</si>
  <si>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</si>
  <si>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</si>
  <si>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</si>
  <si>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</si>
  <si>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</si>
  <si>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</si>
  <si>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</si>
  <si>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</si>
  <si>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</si>
  <si>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</si>
  <si>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</si>
  <si>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</si>
  <si>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</si>
  <si>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</si>
  <si>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</si>
  <si>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</si>
  <si>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</si>
  <si>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</si>
  <si>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</si>
  <si>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</si>
  <si>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</si>
  <si>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</si>
  <si>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</si>
  <si>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</si>
  <si>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</si>
  <si>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</si>
  <si>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</si>
  <si>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</si>
  <si>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</si>
  <si>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</si>
  <si>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</si>
  <si>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</si>
  <si>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</si>
  <si>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</si>
  <si>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</si>
  <si>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</si>
  <si>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</si>
  <si>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</si>
  <si>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</si>
  <si>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</si>
  <si>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</si>
  <si>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</si>
  <si>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</si>
  <si>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</si>
  <si>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</si>
  <si>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</si>
  <si>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</si>
  <si>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</si>
  <si>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</si>
  <si>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</si>
  <si>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</si>
  <si>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</si>
  <si>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</si>
  <si>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</si>
  <si>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</si>
  <si>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</si>
  <si>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</si>
  <si>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</si>
  <si>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</si>
  <si>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</si>
  <si>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</si>
  <si>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</si>
  <si>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</si>
  <si>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</si>
  <si>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</si>
  <si>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</si>
  <si>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</si>
  <si>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</si>
  <si>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</si>
  <si>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</si>
  <si>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</si>
  <si>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</si>
  <si>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</si>
  <si>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</si>
  <si>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</si>
  <si>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</si>
  <si>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</si>
  <si>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</si>
  <si>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</si>
  <si>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</si>
  <si>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</si>
  <si>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</si>
  <si>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</si>
  <si>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</si>
  <si>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</si>
  <si>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</si>
  <si>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</si>
  <si>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</si>
  <si>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</si>
  <si>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</si>
  <si>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</si>
  <si>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</si>
  <si>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</si>
  <si>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</si>
  <si>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</si>
  <si>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</si>
  <si>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</si>
  <si>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</si>
  <si>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</si>
  <si>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</si>
  <si>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</si>
  <si>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</si>
  <si>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</si>
  <si>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</si>
  <si>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</si>
  <si>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</si>
  <si>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</si>
  <si>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</si>
  <si>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</si>
  <si>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</si>
  <si>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</si>
  <si>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</si>
  <si>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</si>
  <si>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</si>
  <si>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</si>
  <si>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</si>
  <si>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</si>
  <si>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</si>
  <si>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</si>
  <si>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</si>
  <si>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</si>
  <si>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</si>
  <si>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</si>
  <si>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</si>
  <si>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</si>
  <si>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</si>
  <si>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</si>
  <si>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</si>
  <si>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</si>
  <si>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</si>
  <si>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</si>
  <si>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</si>
  <si>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</si>
  <si>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</si>
  <si>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</si>
  <si>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</si>
  <si>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</si>
  <si>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</si>
  <si>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</si>
  <si>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</si>
  <si>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</si>
  <si>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</si>
  <si>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</si>
  <si>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</si>
  <si>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</si>
  <si>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</si>
  <si>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</si>
  <si>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</si>
  <si>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</si>
  <si>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</si>
  <si>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</si>
  <si>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</si>
  <si>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</si>
  <si>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</si>
  <si>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</si>
  <si>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</si>
  <si>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</si>
  <si>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</si>
  <si>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</si>
  <si>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</si>
  <si>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</si>
  <si>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</si>
  <si>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</si>
  <si>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</si>
  <si>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</si>
  <si>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</si>
  <si>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</si>
  <si>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</si>
  <si>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</si>
  <si>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</si>
  <si>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</si>
  <si>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</si>
  <si>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</si>
  <si>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</si>
  <si>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</si>
  <si>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</si>
  <si>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</si>
  <si>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</si>
  <si>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</si>
  <si>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</si>
  <si>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</si>
  <si>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</si>
  <si>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</si>
  <si>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</si>
  <si>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</si>
  <si>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</si>
  <si>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</si>
  <si>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</si>
  <si>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</si>
  <si>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</si>
  <si>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</si>
  <si>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</si>
  <si>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</si>
  <si>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</si>
  <si>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</si>
  <si>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</si>
  <si>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</si>
  <si>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</si>
  <si>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</si>
  <si>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</si>
  <si>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</si>
  <si>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</si>
  <si>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</si>
  <si>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</si>
  <si>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</si>
  <si>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</si>
  <si>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</si>
  <si>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</si>
  <si>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</si>
  <si>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</si>
  <si>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</si>
  <si>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</si>
  <si>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</si>
  <si>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</si>
  <si>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</si>
  <si>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</si>
  <si>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</si>
  <si>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</si>
  <si>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</si>
  <si>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</si>
  <si>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</si>
  <si>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</si>
  <si>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</si>
  <si>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</si>
  <si>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</si>
  <si>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</si>
  <si>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</si>
  <si>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</si>
  <si>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</si>
  <si>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</si>
  <si>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</si>
  <si>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</si>
  <si>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</si>
  <si>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</si>
  <si>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</si>
  <si>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</si>
  <si>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</si>
  <si>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</si>
  <si>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</si>
  <si>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</si>
  <si>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</si>
  <si>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</si>
  <si>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</si>
  <si>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</si>
  <si>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</si>
  <si>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</si>
  <si>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</si>
  <si>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</si>
  <si>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</si>
  <si>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</si>
  <si>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</si>
  <si>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</si>
  <si>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</si>
  <si>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</si>
  <si>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</si>
  <si>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</si>
  <si>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</si>
  <si>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</si>
  <si>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</si>
  <si>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</si>
  <si>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</si>
  <si>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</si>
  <si>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</si>
  <si>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</si>
  <si>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</si>
  <si>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</si>
  <si>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</si>
  <si>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</si>
  <si>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</si>
  <si>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</si>
  <si>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</si>
  <si>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</si>
  <si>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</si>
  <si>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</si>
  <si>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</si>
  <si>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</si>
  <si>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</si>
  <si>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</si>
  <si>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</si>
  <si>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</si>
  <si>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</si>
  <si>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</si>
  <si>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</si>
  <si>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</si>
  <si>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</si>
  <si>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</si>
  <si>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</si>
  <si>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</si>
  <si>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</si>
  <si>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</si>
  <si>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</si>
  <si>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</si>
  <si>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</si>
  <si>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</si>
  <si>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</si>
  <si>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</si>
  <si>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</si>
  <si>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</si>
  <si>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</si>
  <si>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</si>
  <si>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</si>
  <si>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</si>
  <si>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</si>
  <si>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</si>
  <si>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</si>
  <si>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</si>
  <si>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</si>
  <si>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</si>
  <si>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</si>
  <si>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</si>
  <si>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</si>
  <si>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</si>
  <si>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</si>
  <si>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</si>
  <si>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</si>
  <si>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</si>
  <si>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</si>
  <si>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</si>
  <si>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</si>
  <si>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</si>
  <si>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</si>
  <si>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</si>
  <si>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</si>
  <si>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</si>
  <si>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</si>
  <si>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</si>
  <si>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</si>
  <si>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</si>
  <si>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</si>
  <si>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</si>
  <si>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</si>
  <si>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</si>
  <si>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</si>
  <si>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</si>
  <si>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</si>
  <si>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</si>
  <si>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</si>
  <si>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</si>
  <si>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</si>
  <si>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</si>
  <si>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</si>
  <si>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</si>
  <si>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</si>
  <si>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</si>
  <si>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</si>
  <si>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</si>
  <si>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</si>
  <si>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</si>
  <si>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</si>
  <si>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</si>
  <si>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</si>
  <si>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</si>
  <si>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</si>
  <si>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</si>
  <si>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</si>
  <si>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</si>
  <si>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</si>
  <si>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</si>
  <si>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</si>
  <si>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</si>
  <si>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</si>
  <si>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</si>
  <si>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</si>
  <si>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</si>
  <si>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</si>
  <si>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</si>
  <si>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</si>
  <si>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</si>
  <si>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</si>
  <si>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</si>
  <si>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</si>
  <si>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</si>
  <si>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</si>
  <si>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</si>
  <si>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</si>
  <si>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</si>
  <si>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</si>
  <si>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</si>
  <si>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</si>
  <si>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</si>
  <si>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</si>
  <si>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</si>
  <si>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</si>
  <si>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</si>
  <si>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</si>
  <si>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</si>
  <si>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</si>
  <si>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</si>
  <si>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</si>
  <si>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</si>
  <si>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</si>
  <si>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</si>
  <si>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</si>
  <si>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</si>
  <si>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</si>
  <si>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</si>
  <si>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</si>
  <si>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</si>
  <si>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</si>
  <si>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</si>
  <si>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</si>
  <si>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</si>
  <si>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</si>
  <si>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</si>
  <si>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</si>
  <si>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</si>
  <si>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</si>
  <si>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</si>
  <si>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</si>
  <si>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</si>
  <si>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</si>
  <si>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</si>
  <si>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</si>
  <si>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</si>
  <si>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</si>
  <si>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</si>
  <si>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</si>
  <si>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</si>
  <si>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</si>
  <si>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</si>
  <si>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</si>
  <si>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</si>
  <si>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</si>
  <si>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</si>
  <si>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</si>
  <si>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</si>
  <si>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</si>
  <si>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</si>
  <si>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</si>
  <si>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</si>
  <si>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</si>
  <si>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</si>
  <si>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</si>
  <si>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</si>
  <si>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</si>
  <si>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</si>
  <si>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</si>
  <si>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</si>
  <si>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</si>
  <si>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</si>
  <si>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</si>
  <si>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</si>
  <si>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</si>
  <si>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</si>
  <si>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</si>
  <si>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</si>
  <si>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</si>
  <si>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</si>
  <si>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</si>
  <si>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</si>
  <si>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</si>
  <si>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</si>
  <si>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</si>
  <si>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</si>
  <si>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</si>
  <si>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</si>
  <si>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</si>
  <si>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</si>
  <si>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</si>
  <si>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</si>
  <si>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</si>
  <si>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</si>
  <si>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</si>
  <si>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</si>
  <si>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</si>
  <si>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</si>
  <si>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</si>
  <si>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</si>
  <si>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</si>
  <si>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</si>
  <si>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</si>
  <si>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</si>
  <si>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</si>
  <si>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</si>
  <si>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</si>
  <si>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</si>
  <si>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</si>
  <si>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</si>
  <si>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</si>
  <si>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</si>
  <si>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</si>
  <si>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</si>
  <si>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</si>
  <si>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</si>
  <si>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</si>
  <si>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</si>
  <si>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</si>
  <si>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</si>
  <si>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</si>
  <si>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</si>
  <si>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</si>
  <si>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</si>
  <si>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</si>
  <si>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</si>
  <si>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</si>
  <si>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</si>
  <si>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</si>
  <si>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</si>
  <si>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</si>
  <si>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</si>
  <si>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</si>
  <si>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</si>
  <si>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</si>
  <si>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</si>
  <si>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</si>
  <si>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</si>
  <si>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</si>
  <si>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</si>
  <si>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</si>
  <si>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</si>
  <si>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</si>
  <si>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</si>
  <si>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</si>
  <si>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</si>
  <si>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</si>
  <si>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</si>
  <si>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</si>
  <si>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</si>
  <si>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</si>
  <si>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</si>
  <si>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</si>
  <si>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</si>
  <si>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</si>
  <si>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</si>
  <si>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</si>
  <si>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</si>
  <si>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</si>
  <si>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</si>
  <si>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</si>
  <si>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</si>
  <si>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</si>
  <si>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</si>
  <si>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</si>
  <si>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</si>
  <si>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</si>
  <si>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</si>
  <si>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</si>
  <si>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</si>
  <si>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</si>
  <si>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</si>
  <si>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</si>
  <si>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</si>
  <si>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</si>
  <si>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</si>
  <si>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</si>
  <si>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</si>
  <si>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</si>
  <si>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</si>
  <si>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</si>
  <si>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</si>
  <si>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</si>
  <si>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</si>
  <si>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</si>
  <si>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</si>
  <si>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</si>
  <si>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</si>
  <si>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</si>
  <si>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</si>
  <si>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</si>
  <si>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</si>
  <si>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</si>
  <si>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</si>
  <si>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</si>
  <si>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</si>
  <si>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</si>
  <si>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</si>
  <si>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</si>
  <si>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</si>
  <si>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</si>
  <si>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</si>
  <si>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</si>
  <si>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</si>
  <si>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</si>
  <si>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</si>
  <si>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</si>
  <si>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</si>
  <si>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</si>
  <si>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</si>
  <si>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</si>
  <si>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</si>
  <si>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</si>
  <si>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</si>
  <si>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</si>
  <si>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</si>
  <si>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</si>
  <si>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</si>
  <si>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</si>
  <si>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</si>
  <si>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</si>
  <si>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</si>
  <si>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</si>
  <si>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</si>
  <si>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</si>
  <si>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</si>
  <si>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</si>
  <si>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</si>
  <si>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</si>
  <si>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</si>
  <si>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</si>
  <si>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</si>
  <si>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</si>
  <si>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</si>
  <si>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</si>
  <si>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</si>
  <si>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</si>
  <si>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</si>
  <si>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</si>
  <si>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</si>
  <si>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</si>
  <si>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</si>
  <si>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</si>
  <si>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</si>
  <si>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</si>
  <si>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</si>
  <si>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</si>
  <si>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</si>
  <si>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</si>
  <si>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</si>
  <si>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</si>
  <si>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</si>
  <si>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</si>
  <si>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</si>
  <si>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</si>
  <si>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</si>
  <si>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</si>
  <si>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</si>
  <si>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</si>
  <si>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</si>
  <si>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</si>
  <si>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</si>
  <si>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</si>
  <si>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</si>
  <si>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</si>
  <si>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</si>
  <si>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</si>
  <si>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</si>
  <si>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</si>
  <si>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</si>
  <si>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</si>
  <si>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</si>
  <si>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</si>
  <si>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</si>
  <si>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</si>
  <si>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</si>
  <si>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</si>
  <si>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</si>
  <si>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</si>
  <si>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</si>
  <si>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</si>
  <si>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</si>
  <si>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</si>
  <si>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</si>
  <si>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</si>
  <si>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</si>
  <si>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</si>
  <si>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</si>
  <si>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</si>
  <si>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</si>
  <si>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</si>
  <si>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</si>
  <si>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</si>
  <si>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</si>
  <si>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</si>
  <si>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</si>
  <si>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</si>
  <si>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</si>
  <si>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</si>
  <si>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</si>
  <si>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</si>
  <si>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</si>
  <si>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</si>
  <si>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</si>
  <si>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</si>
  <si>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</si>
  <si>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</si>
  <si>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</si>
  <si>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</si>
  <si>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</si>
  <si>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</si>
  <si>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</si>
  <si>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</si>
  <si>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</si>
  <si>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</si>
  <si>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</si>
  <si>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</si>
  <si>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</si>
  <si>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</si>
  <si>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</si>
  <si>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</si>
  <si>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</si>
  <si>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</si>
  <si>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</si>
  <si>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</si>
  <si>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</si>
  <si>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</si>
  <si>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</si>
  <si>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</si>
  <si>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</si>
  <si>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</si>
  <si>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</si>
  <si>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</si>
  <si>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</si>
  <si>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</si>
  <si>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</si>
  <si>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</si>
  <si>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</si>
  <si>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</si>
  <si>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</si>
  <si>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</si>
  <si>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</si>
  <si>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</si>
  <si>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</si>
  <si>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</si>
  <si>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</si>
  <si>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</si>
  <si>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</si>
  <si>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</si>
  <si>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</si>
  <si>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</si>
  <si>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</si>
  <si>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</si>
  <si>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</si>
  <si>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</si>
  <si>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</si>
  <si>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</si>
  <si>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</si>
  <si>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</si>
  <si>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</si>
  <si>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</si>
  <si>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</si>
  <si>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</si>
  <si>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</si>
  <si>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</si>
  <si>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</si>
  <si>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</si>
  <si>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</si>
  <si>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</si>
  <si>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</si>
  <si>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</si>
  <si>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</si>
  <si>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</si>
  <si>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</si>
  <si>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</si>
  <si>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</si>
  <si>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</si>
  <si>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</si>
  <si>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</si>
  <si>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</si>
  <si>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</si>
  <si>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</si>
  <si>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</si>
  <si>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</si>
  <si>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</si>
  <si>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</si>
  <si>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</si>
  <si>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</si>
  <si>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</si>
  <si>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</si>
  <si>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</si>
  <si>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</si>
  <si>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</si>
  <si>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</si>
  <si>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</si>
  <si>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</si>
  <si>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</si>
  <si>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</si>
  <si>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</si>
  <si>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</si>
  <si>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</si>
  <si>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</si>
  <si>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</si>
  <si>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</si>
  <si>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</si>
  <si>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</si>
  <si>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</si>
  <si>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</si>
  <si>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</si>
  <si>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</si>
  <si>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</si>
  <si>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</si>
  <si>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</si>
  <si>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</si>
  <si>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</si>
  <si>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</si>
  <si>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</si>
  <si>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</si>
  <si>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</si>
  <si>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</si>
  <si>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</si>
  <si>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</si>
  <si>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</si>
  <si>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</si>
  <si>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</si>
  <si>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</si>
  <si>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</si>
  <si>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</si>
  <si>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</si>
  <si>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</si>
  <si>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</si>
  <si>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</si>
  <si>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</si>
  <si>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</si>
  <si>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</si>
  <si>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</si>
  <si>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</si>
  <si>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</si>
  <si>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</si>
  <si>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</si>
  <si>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</si>
  <si>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</si>
  <si>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</si>
  <si>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</si>
  <si>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</si>
  <si>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</si>
  <si>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</si>
  <si>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</si>
  <si>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</si>
  <si>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</si>
  <si>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</si>
  <si>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</si>
  <si>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</si>
  <si>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</si>
  <si>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</si>
  <si>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</si>
  <si>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</si>
  <si>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</si>
  <si>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</si>
  <si>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</si>
  <si>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</si>
  <si>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</si>
  <si>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</si>
  <si>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</si>
  <si>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</si>
  <si>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</si>
  <si>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</si>
  <si>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</si>
  <si>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</si>
  <si>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</si>
  <si>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</si>
  <si>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</si>
  <si>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</si>
  <si>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</si>
  <si>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</si>
  <si>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</si>
  <si>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</si>
  <si>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</si>
  <si>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</si>
  <si>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</si>
  <si>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</si>
  <si>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</si>
  <si>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</si>
  <si>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</si>
  <si>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</si>
  <si>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</si>
  <si>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</si>
  <si>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</si>
  <si>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</si>
  <si>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</si>
  <si>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</si>
  <si>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</si>
  <si>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</si>
  <si>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</si>
  <si>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</si>
  <si>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</si>
  <si>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</si>
  <si>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</si>
  <si>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</si>
  <si>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</si>
  <si>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</si>
  <si>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</si>
  <si>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</si>
  <si>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</si>
  <si>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</si>
  <si>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</si>
  <si>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</si>
  <si>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</si>
  <si>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</si>
  <si>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</si>
  <si>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</si>
  <si>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</si>
  <si>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</si>
  <si>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</si>
  <si>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</si>
  <si>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</si>
  <si>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</si>
  <si>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</si>
  <si>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</si>
  <si>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</si>
  <si>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</si>
  <si>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</si>
  <si>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</si>
  <si>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</si>
  <si>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</si>
  <si>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</si>
  <si>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</si>
  <si>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</si>
  <si>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</si>
  <si>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</si>
  <si>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</si>
  <si>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</si>
  <si>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</si>
  <si>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</si>
  <si>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</si>
  <si>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</si>
  <si>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</si>
  <si>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</si>
  <si>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</si>
  <si>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</si>
  <si>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</si>
  <si>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</si>
  <si>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</si>
  <si>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</si>
  <si>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</si>
  <si>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</si>
  <si>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</si>
  <si>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</si>
  <si>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</si>
  <si>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</si>
  <si>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</si>
  <si>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</si>
  <si>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</si>
  <si>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</si>
  <si>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</si>
  <si>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</si>
  <si>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</si>
  <si>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</si>
  <si>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</si>
  <si>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</si>
  <si>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</si>
  <si>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</si>
  <si>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</si>
  <si>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</si>
  <si>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</si>
  <si>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</si>
  <si>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</si>
  <si>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</si>
  <si>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</si>
  <si>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</si>
  <si>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</si>
  <si>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</si>
  <si>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</si>
  <si>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</si>
  <si>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</si>
  <si>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</si>
  <si>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</si>
  <si>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</si>
  <si>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</si>
  <si>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</si>
  <si>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</si>
  <si>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</si>
  <si>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</si>
  <si>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</si>
  <si>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</si>
  <si>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</si>
  <si>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</si>
  <si>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</si>
  <si>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</si>
  <si>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</si>
  <si>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</si>
  <si>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</si>
  <si>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</si>
  <si>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</si>
  <si>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</si>
  <si>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</si>
  <si>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</si>
  <si>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</si>
  <si>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</si>
  <si>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</si>
  <si>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</si>
  <si>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</si>
  <si>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</si>
  <si>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</si>
  <si>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</si>
  <si>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</si>
  <si>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</si>
  <si>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</si>
  <si>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</si>
  <si>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</si>
  <si>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</si>
  <si>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</si>
  <si>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</si>
  <si>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</si>
  <si>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</si>
  <si>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</si>
  <si>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</si>
  <si>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</si>
  <si>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</si>
  <si>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</si>
  <si>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</si>
  <si>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</si>
  <si>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</si>
  <si>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</si>
  <si>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</si>
  <si>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</si>
  <si>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</si>
  <si>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</si>
  <si>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</si>
  <si>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</si>
  <si>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</si>
  <si>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</si>
  <si>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</si>
  <si>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</si>
  <si>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</si>
  <si>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</si>
  <si>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</si>
  <si>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</si>
  <si>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</si>
  <si>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</si>
  <si>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</si>
  <si>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</si>
  <si>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</si>
  <si>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</si>
  <si>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</si>
  <si>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</si>
  <si>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</si>
  <si>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</si>
  <si>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</si>
  <si>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</si>
  <si>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</si>
  <si>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</si>
  <si>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</si>
  <si>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</si>
  <si>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</si>
  <si>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</si>
  <si>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</si>
  <si>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</si>
  <si>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</si>
  <si>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</si>
  <si>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</si>
  <si>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</si>
  <si>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</si>
  <si>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</si>
  <si>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</si>
  <si>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</si>
  <si>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</si>
  <si>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</si>
  <si>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</si>
  <si>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</si>
  <si>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</si>
  <si>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</si>
  <si>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</si>
  <si>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</si>
  <si>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</si>
  <si>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</si>
  <si>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</si>
  <si>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</si>
  <si>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</si>
  <si>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</si>
  <si>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</si>
  <si>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</si>
  <si>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</si>
  <si>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</si>
  <si>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</si>
  <si>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</si>
  <si>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</si>
  <si>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</si>
  <si>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</si>
  <si>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</si>
  <si>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</si>
  <si>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</si>
  <si>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</si>
  <si>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</si>
  <si>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</si>
  <si>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</si>
  <si>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</si>
  <si>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</si>
  <si>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</si>
  <si>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</si>
  <si>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</si>
  <si>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</si>
  <si>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</si>
  <si>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</si>
  <si>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</si>
  <si>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</si>
  <si>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</si>
  <si>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</si>
  <si>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</si>
  <si>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</si>
  <si>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</si>
  <si>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</si>
  <si>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</si>
  <si>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</si>
  <si>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</si>
  <si>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</si>
  <si>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</si>
  <si>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</si>
  <si>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</si>
  <si>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</si>
  <si>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</si>
  <si>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</si>
  <si>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</si>
  <si>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</si>
  <si>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</si>
  <si>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</si>
  <si>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</si>
  <si>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</si>
  <si>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</si>
  <si>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</si>
  <si>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</si>
  <si>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</si>
  <si>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</si>
  <si>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</si>
  <si>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</si>
  <si>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</si>
  <si>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</si>
  <si>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</si>
  <si>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</si>
  <si>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</si>
  <si>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</si>
  <si>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</si>
  <si>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</si>
  <si>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</si>
  <si>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</si>
  <si>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</si>
  <si>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</si>
  <si>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</si>
  <si>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</si>
  <si>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</si>
  <si>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</si>
  <si>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</si>
  <si>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</si>
  <si>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</si>
  <si>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</si>
  <si>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</si>
  <si>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</si>
  <si>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</si>
  <si>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</si>
  <si>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</si>
  <si>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</si>
  <si>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</si>
  <si>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</si>
  <si>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</si>
  <si>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</si>
  <si>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</si>
  <si>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</si>
  <si>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</si>
  <si>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</si>
  <si>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</si>
  <si>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</si>
  <si>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</si>
  <si>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</si>
  <si>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</si>
  <si>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</si>
  <si>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</si>
  <si>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</si>
  <si>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</si>
  <si>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</si>
  <si>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</si>
  <si>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</si>
  <si>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</si>
  <si>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</si>
  <si>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</si>
  <si>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</si>
  <si>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</si>
  <si>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</si>
  <si>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</si>
  <si>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</si>
  <si>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</si>
  <si>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</si>
  <si>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</si>
  <si>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</si>
  <si>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</si>
  <si>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</si>
  <si>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</si>
  <si>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</si>
  <si>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</si>
  <si>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</si>
  <si>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</si>
  <si>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</si>
  <si>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</si>
  <si>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</si>
  <si>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</si>
  <si>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</si>
  <si>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</si>
  <si>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</si>
  <si>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</si>
  <si>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</si>
  <si>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</si>
  <si>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</si>
  <si>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</si>
  <si>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</si>
  <si>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</si>
  <si>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</si>
  <si>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</si>
  <si>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</si>
  <si>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</si>
  <si>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</si>
  <si>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</si>
  <si>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</si>
  <si>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</si>
  <si>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</si>
  <si>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</si>
  <si>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</si>
  <si>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</si>
  <si>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</si>
  <si>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</si>
  <si>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</si>
  <si>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</si>
  <si>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</si>
  <si>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</si>
  <si>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</si>
  <si>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</si>
  <si>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</si>
  <si>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</si>
  <si>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</si>
  <si>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</si>
  <si>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</si>
  <si>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</si>
  <si>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</si>
  <si>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</si>
  <si>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</si>
  <si>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</si>
  <si>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</si>
  <si>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</si>
  <si>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</si>
  <si>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</si>
  <si>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</si>
  <si>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</si>
  <si>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</si>
  <si>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</si>
  <si>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</si>
  <si>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</si>
  <si>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</si>
  <si>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</si>
  <si>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</si>
  <si>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</si>
  <si>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</si>
  <si>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</si>
  <si>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</si>
  <si>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</si>
  <si>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</si>
  <si>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</si>
  <si>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</si>
  <si>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</si>
  <si>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</si>
  <si>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</si>
  <si>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</si>
  <si>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</si>
  <si>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</si>
  <si>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</si>
  <si>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</si>
  <si>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</si>
  <si>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</si>
  <si>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</si>
  <si>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</si>
  <si>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</si>
  <si>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</si>
  <si>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</si>
  <si>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</si>
  <si>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</si>
  <si>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</si>
  <si>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</si>
  <si>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</si>
  <si>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</si>
  <si>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</si>
  <si>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</si>
  <si>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</si>
  <si>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</si>
  <si>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</si>
  <si>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</si>
  <si>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</si>
  <si>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</si>
  <si>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</si>
  <si>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</si>
  <si>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</si>
  <si>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</si>
  <si>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</si>
  <si>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</si>
  <si>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</si>
  <si>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</si>
  <si>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</si>
  <si>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</si>
  <si>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</si>
  <si>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</si>
  <si>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</si>
  <si>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</si>
  <si>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</si>
  <si>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</si>
  <si>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</si>
  <si>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</si>
  <si>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</si>
  <si>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</si>
  <si>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</si>
  <si>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</si>
  <si>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</si>
  <si>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</si>
  <si>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</si>
  <si>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</si>
  <si>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</si>
  <si>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</si>
  <si>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</si>
  <si>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</si>
  <si>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</si>
  <si>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</si>
  <si>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</si>
  <si>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</si>
  <si>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</si>
  <si>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</si>
  <si>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</si>
  <si>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</si>
  <si>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</si>
  <si>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</si>
  <si>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</si>
  <si>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</si>
  <si>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</si>
  <si>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</si>
  <si>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</si>
  <si>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</si>
  <si>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</si>
  <si>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</si>
  <si>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</si>
  <si>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</si>
  <si>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</si>
  <si>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</si>
  <si>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</si>
  <si>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</si>
  <si>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</si>
  <si>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</si>
  <si>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</si>
  <si>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</si>
  <si>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</si>
  <si>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</si>
  <si>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</si>
  <si>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</si>
  <si>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</si>
  <si>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</si>
  <si>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</si>
  <si>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</si>
  <si>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</si>
  <si>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</si>
  <si>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</si>
  <si>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</si>
  <si>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</si>
  <si>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</si>
  <si>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</si>
  <si>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</si>
  <si>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</si>
  <si>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</si>
  <si>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</si>
  <si>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</si>
  <si>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</si>
  <si>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</si>
  <si>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</si>
  <si>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</si>
  <si>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</si>
  <si>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</si>
  <si>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</si>
  <si>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</si>
  <si>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</si>
  <si>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</si>
  <si>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</si>
  <si>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</si>
  <si>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</si>
  <si>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</si>
  <si>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</si>
  <si>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</si>
  <si>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</si>
  <si>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</si>
  <si>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</si>
  <si>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</si>
  <si>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</si>
  <si>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</si>
  <si>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</si>
  <si>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</si>
  <si>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</si>
  <si>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</si>
  <si>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</si>
  <si>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</si>
  <si>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</si>
  <si>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</si>
  <si>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</si>
  <si>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</si>
  <si>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</si>
  <si>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</si>
  <si>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</si>
  <si>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</si>
  <si>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</si>
  <si>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</si>
  <si>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</si>
  <si>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</si>
  <si>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</si>
  <si>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</si>
  <si>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</si>
  <si>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</si>
  <si>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</si>
  <si>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</si>
  <si>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</si>
  <si>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</si>
  <si>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</si>
  <si>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</si>
  <si>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</si>
  <si>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</si>
  <si>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</si>
  <si>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</si>
  <si>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</si>
  <si>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</si>
  <si>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</si>
  <si>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</si>
  <si>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</si>
  <si>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</si>
  <si>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</si>
  <si>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</si>
  <si>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</si>
  <si>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</si>
  <si>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</si>
  <si>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</si>
  <si>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</si>
  <si>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</si>
  <si>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</si>
  <si>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</si>
  <si>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</si>
  <si>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</si>
  <si>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</si>
  <si>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</si>
  <si>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</si>
  <si>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</si>
  <si>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</si>
  <si>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</si>
  <si>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</si>
  <si>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</si>
  <si>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</si>
  <si>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</si>
  <si>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</si>
  <si>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</si>
  <si>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</si>
  <si>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</si>
  <si>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</si>
  <si>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</si>
  <si>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</si>
  <si>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</si>
  <si>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</si>
  <si>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</si>
  <si>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</si>
  <si>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</si>
  <si>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</si>
  <si>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</si>
  <si>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</si>
  <si>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</si>
  <si>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</si>
  <si>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</si>
  <si>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</si>
  <si>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</si>
  <si>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</si>
  <si>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</si>
  <si>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</si>
  <si>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</si>
  <si>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</si>
  <si>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</si>
  <si>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</si>
  <si>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</si>
  <si>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</si>
  <si>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</si>
  <si>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</si>
  <si>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</si>
  <si>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</si>
  <si>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</si>
  <si>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</si>
  <si>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</si>
  <si>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</si>
  <si>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</si>
  <si>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</si>
  <si>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</si>
  <si>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</si>
  <si>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</si>
  <si>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</si>
  <si>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</si>
  <si>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</si>
  <si>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</si>
  <si>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</si>
  <si>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</si>
  <si>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</si>
  <si>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</si>
  <si>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</si>
  <si>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</si>
  <si>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</si>
  <si>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</si>
  <si>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</si>
  <si>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</si>
  <si>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</si>
  <si>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</si>
  <si>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</si>
  <si>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</si>
  <si>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</si>
  <si>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</si>
  <si>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</si>
  <si>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</si>
  <si>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</si>
  <si>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</si>
  <si>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</si>
  <si>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</si>
  <si>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</si>
  <si>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</si>
  <si>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</si>
  <si>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</si>
  <si>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</si>
  <si>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</si>
  <si>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</si>
  <si>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</si>
  <si>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</si>
  <si>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</si>
  <si>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</si>
  <si>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</si>
  <si>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</si>
  <si>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</si>
  <si>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</si>
  <si>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</si>
  <si>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</si>
  <si>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</si>
  <si>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</si>
  <si>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</si>
  <si>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</si>
  <si>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</si>
  <si>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</si>
  <si>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</si>
  <si>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</si>
  <si>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</si>
  <si>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</si>
  <si>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</si>
  <si>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</si>
  <si>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</si>
  <si>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</si>
  <si>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</si>
  <si>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</si>
  <si>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</si>
  <si>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</si>
  <si>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</si>
  <si>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</si>
  <si>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</si>
  <si>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</si>
  <si>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</si>
  <si>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</si>
  <si>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</si>
  <si>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</si>
  <si>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</si>
  <si>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</si>
  <si>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</si>
  <si>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</si>
  <si>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</si>
  <si>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</si>
  <si>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</si>
  <si>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</si>
  <si>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</si>
  <si>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</si>
  <si>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</si>
  <si>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</si>
  <si>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</si>
  <si>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</si>
  <si>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</si>
  <si>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</si>
  <si>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</si>
  <si>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</si>
  <si>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</si>
  <si>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</si>
  <si>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</si>
  <si>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</si>
  <si>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</si>
  <si>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</si>
  <si>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</si>
  <si>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</si>
  <si>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</si>
  <si>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</si>
  <si>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</si>
  <si>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</si>
  <si>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</si>
  <si>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</si>
  <si>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</si>
  <si>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</si>
  <si>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</si>
  <si>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</si>
  <si>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</si>
  <si>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</si>
  <si>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</si>
  <si>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</si>
  <si>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</si>
  <si>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</si>
  <si>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</si>
  <si>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</si>
  <si>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</si>
  <si>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</si>
  <si>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</si>
  <si>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</si>
  <si>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</si>
  <si>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</si>
  <si>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</si>
  <si>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</si>
  <si>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</si>
  <si>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</si>
  <si>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</si>
  <si>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</si>
  <si>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</si>
  <si>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</si>
  <si>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</si>
  <si>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</si>
  <si>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</si>
  <si>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</si>
  <si>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</si>
  <si>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</si>
  <si>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</si>
  <si>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</si>
  <si>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</si>
  <si>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</si>
  <si>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</si>
  <si>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</si>
  <si>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</si>
  <si>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</si>
  <si>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</si>
  <si>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</si>
  <si>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</si>
  <si>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</si>
  <si>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</si>
  <si>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</si>
  <si>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</si>
  <si>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</si>
  <si>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</si>
  <si>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</si>
  <si>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</si>
  <si>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</si>
  <si>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</si>
  <si>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</si>
  <si>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</si>
  <si>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</si>
  <si>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</si>
  <si>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</si>
  <si>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</si>
  <si>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</si>
  <si>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</si>
  <si>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</si>
  <si>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</si>
  <si>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</si>
  <si>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</si>
  <si>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</si>
  <si>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</si>
  <si>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</si>
  <si>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</si>
  <si>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</si>
  <si>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</si>
  <si>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</si>
  <si>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</si>
  <si>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</si>
  <si>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</si>
  <si>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</si>
  <si>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</si>
  <si>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</si>
  <si>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</si>
  <si>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</si>
  <si>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</si>
  <si>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</si>
  <si>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</si>
  <si>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</si>
  <si>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</si>
  <si>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</si>
  <si>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</si>
  <si>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</si>
  <si>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</si>
  <si>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</si>
  <si>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</si>
  <si>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</si>
  <si>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</si>
  <si>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</si>
  <si>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</si>
  <si>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</si>
  <si>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</si>
  <si>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</si>
  <si>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</si>
  <si>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</si>
  <si>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</si>
  <si>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</si>
  <si>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</si>
  <si>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</si>
  <si>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</si>
  <si>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</si>
  <si>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</si>
  <si>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</si>
  <si>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</si>
  <si>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</si>
  <si>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</si>
  <si>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</si>
  <si>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</si>
  <si>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</si>
  <si>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</si>
  <si>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</si>
  <si>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</si>
  <si>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</si>
  <si>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</si>
  <si>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</si>
  <si>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</si>
  <si>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</si>
  <si>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</si>
  <si>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</si>
  <si>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</si>
  <si>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</si>
  <si>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</si>
  <si>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</si>
  <si>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</si>
  <si>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</si>
  <si>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</si>
  <si>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</si>
  <si>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</si>
  <si>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</si>
  <si>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</si>
  <si>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</si>
  <si>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</si>
  <si>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</si>
  <si>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</si>
  <si>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</si>
  <si>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</si>
  <si>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</si>
  <si>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</si>
  <si>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</si>
  <si>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</si>
  <si>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</si>
  <si>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</si>
  <si>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</si>
  <si>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</si>
  <si>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</si>
  <si>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</si>
  <si>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</si>
  <si>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</si>
  <si>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</si>
  <si>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</si>
  <si>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</si>
  <si>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</si>
  <si>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</si>
  <si>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</si>
  <si>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</si>
  <si>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</si>
  <si>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</si>
  <si>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</si>
  <si>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</si>
  <si>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</si>
  <si>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</si>
  <si>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</si>
  <si>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</si>
  <si>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</si>
  <si>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</si>
  <si>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</si>
  <si>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</si>
  <si>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</si>
  <si>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</si>
  <si>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</si>
  <si>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</si>
  <si>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</si>
  <si>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</si>
  <si>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</si>
  <si>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</si>
  <si>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</si>
  <si>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</si>
  <si>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</si>
  <si>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</si>
  <si>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</si>
  <si>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</si>
  <si>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</si>
  <si>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</si>
  <si>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</si>
  <si>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</si>
  <si>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</si>
  <si>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</si>
  <si>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</si>
  <si>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</si>
  <si>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</si>
  <si>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</si>
  <si>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</si>
  <si>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</si>
  <si>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</si>
  <si>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</si>
  <si>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</si>
  <si>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</si>
  <si>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</si>
  <si>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</si>
  <si>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</si>
  <si>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</si>
  <si>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</si>
  <si>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</si>
  <si>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</si>
  <si>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</si>
  <si>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</si>
  <si>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</si>
  <si>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</si>
  <si>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</si>
  <si>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</si>
  <si>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</si>
  <si>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</si>
  <si>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</si>
  <si>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</si>
  <si>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</si>
  <si>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</si>
  <si>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</si>
  <si>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</si>
  <si>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</si>
  <si>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</si>
  <si>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</si>
  <si>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</si>
  <si>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</si>
  <si>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</si>
  <si>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</si>
  <si>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</si>
  <si>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</si>
  <si>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</si>
  <si>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</si>
  <si>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</si>
  <si>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</si>
  <si>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</si>
  <si>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</si>
  <si>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</si>
  <si>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</si>
  <si>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</si>
  <si>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</si>
  <si>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</si>
  <si>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</si>
  <si>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</si>
  <si>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</si>
  <si>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</si>
  <si>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</si>
  <si>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</si>
  <si>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</si>
  <si>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</si>
  <si>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</si>
  <si>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</si>
  <si>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</si>
  <si>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</si>
  <si>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</si>
  <si>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</si>
  <si>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</si>
  <si>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</si>
  <si>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</si>
  <si>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</si>
  <si>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</si>
  <si>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</si>
  <si>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</si>
  <si>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</si>
  <si>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</si>
  <si>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</si>
  <si>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</si>
  <si>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</si>
  <si>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</si>
  <si>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</si>
  <si>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</si>
  <si>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</si>
  <si>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</si>
  <si>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</si>
  <si>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</si>
  <si>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</si>
  <si>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</si>
  <si>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</si>
  <si>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</si>
  <si>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</si>
  <si>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</si>
  <si>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</si>
  <si>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</si>
  <si>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</si>
  <si>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</si>
  <si>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</si>
  <si>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</si>
  <si>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</si>
  <si>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</si>
  <si>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</si>
  <si>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</si>
  <si>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</si>
  <si>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</si>
  <si>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</si>
  <si>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</si>
  <si>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</si>
  <si>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</si>
  <si>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</si>
  <si>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</si>
  <si>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</si>
  <si>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</si>
  <si>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</si>
  <si>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</si>
  <si>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</si>
  <si>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</si>
  <si>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</si>
  <si>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</si>
  <si>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</si>
  <si>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</si>
  <si>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</si>
  <si>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</si>
  <si>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</si>
  <si>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</si>
  <si>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</si>
  <si>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</si>
  <si>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</si>
  <si>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</si>
  <si>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</si>
  <si>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</si>
  <si>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</si>
  <si>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</si>
  <si>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</si>
  <si>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</si>
  <si>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</si>
  <si>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</si>
  <si>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</si>
  <si>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</si>
  <si>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</si>
  <si>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</si>
  <si>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</si>
  <si>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</si>
  <si>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</si>
  <si>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</si>
  <si>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</si>
  <si>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</si>
  <si>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</si>
  <si>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</si>
  <si>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</si>
  <si>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</si>
  <si>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</si>
  <si>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</si>
  <si>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</si>
  <si>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</si>
  <si>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</si>
  <si>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</si>
  <si>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</si>
  <si>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</si>
  <si>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</si>
  <si>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</si>
  <si>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</si>
  <si>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</si>
  <si>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</si>
  <si>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</si>
  <si>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</si>
  <si>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</si>
  <si>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</si>
  <si>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</si>
  <si>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</si>
  <si>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</si>
  <si>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</si>
  <si>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</si>
  <si>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</si>
  <si>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</si>
  <si>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</si>
  <si>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</si>
  <si>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</si>
  <si>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</si>
  <si>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</si>
  <si>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</si>
  <si>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</si>
  <si>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</si>
  <si>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</si>
  <si>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</si>
  <si>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</si>
  <si>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</si>
  <si>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</si>
  <si>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</si>
  <si>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</si>
  <si>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</si>
  <si>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</si>
  <si>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</si>
  <si>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</si>
  <si>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</si>
  <si>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</si>
  <si>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</si>
  <si>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</si>
  <si>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</si>
  <si>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</si>
  <si>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</si>
  <si>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</si>
  <si>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</si>
  <si>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</si>
  <si>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</si>
  <si>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</si>
  <si>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</si>
  <si>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</si>
  <si>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</si>
  <si>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</si>
  <si>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</si>
  <si>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</si>
  <si>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</si>
  <si>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</si>
  <si>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</si>
  <si>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</si>
  <si>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</si>
  <si>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</si>
  <si>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</si>
  <si>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</si>
  <si>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</si>
  <si>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</si>
  <si>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</si>
  <si>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</si>
  <si>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</si>
  <si>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</si>
  <si>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</si>
  <si>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</si>
  <si>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</si>
  <si>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</si>
  <si>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</si>
  <si>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</si>
  <si>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</si>
  <si>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</si>
  <si>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</si>
  <si>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</si>
  <si>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</si>
  <si>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</si>
  <si>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</si>
  <si>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</si>
  <si>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</si>
  <si>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</si>
  <si>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</si>
  <si>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</si>
  <si>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</si>
  <si>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</si>
  <si>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</si>
  <si>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</si>
  <si>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</si>
  <si>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</si>
  <si>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</si>
  <si>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</si>
  <si>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</si>
  <si>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</si>
  <si>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</si>
  <si>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</si>
  <si>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</si>
  <si>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</si>
  <si>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</si>
  <si>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</si>
  <si>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</si>
  <si>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</si>
  <si>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</si>
  <si>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</si>
  <si>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</si>
  <si>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</si>
  <si>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</si>
  <si>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</si>
  <si>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</si>
  <si>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</si>
  <si>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</si>
  <si>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</si>
  <si>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</si>
  <si>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</si>
  <si>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</si>
  <si>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</si>
  <si>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</si>
  <si>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</si>
  <si>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</si>
  <si>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</si>
  <si>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</si>
  <si>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</si>
  <si>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</si>
  <si>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</si>
  <si>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</si>
  <si>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</si>
  <si>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</si>
  <si>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</si>
  <si>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</si>
  <si>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</si>
  <si>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</si>
  <si>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</si>
  <si>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</si>
  <si>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</si>
  <si>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</si>
  <si>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</si>
  <si>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</si>
  <si>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</si>
  <si>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</si>
  <si>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</si>
  <si>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</si>
  <si>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</si>
  <si>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</si>
  <si>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</si>
  <si>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</si>
  <si>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</si>
  <si>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</si>
  <si>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</si>
  <si>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</si>
  <si>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</si>
  <si>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</si>
  <si>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</si>
  <si>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</si>
  <si>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</si>
  <si>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</si>
  <si>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</si>
  <si>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</si>
  <si>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</si>
  <si>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</si>
  <si>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</si>
  <si>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</si>
  <si>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</si>
  <si>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</si>
  <si>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</si>
  <si>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</si>
  <si>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</si>
  <si>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</si>
  <si>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</si>
  <si>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</si>
  <si>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</si>
  <si>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</si>
  <si>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</si>
  <si>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</si>
  <si>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</si>
  <si>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</si>
  <si>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</si>
  <si>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</si>
  <si>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</si>
  <si>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</si>
  <si>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</si>
  <si>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</si>
  <si>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</si>
  <si>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</si>
  <si>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</si>
  <si>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</si>
  <si>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</si>
  <si>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</si>
  <si>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</si>
  <si>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</si>
  <si>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</si>
  <si>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</si>
  <si>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</si>
  <si>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</si>
  <si>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</si>
  <si>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</si>
  <si>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</si>
  <si>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</si>
  <si>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</si>
  <si>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</si>
  <si>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</si>
  <si>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</si>
  <si>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</si>
  <si>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</si>
  <si>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</si>
  <si>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</si>
  <si>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</si>
  <si>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</si>
  <si>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</si>
  <si>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</si>
  <si>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</si>
  <si>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</si>
  <si>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</si>
  <si>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</si>
  <si>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</si>
  <si>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</si>
  <si>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</si>
  <si>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</si>
  <si>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</si>
  <si>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</si>
  <si>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</si>
  <si>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</si>
  <si>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</si>
  <si>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</si>
  <si>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</si>
  <si>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</si>
  <si>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</si>
  <si>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</si>
  <si>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</si>
  <si>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</si>
  <si>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</si>
  <si>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</si>
  <si>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</si>
  <si>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</si>
  <si>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</si>
  <si>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</si>
  <si>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</si>
  <si>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</si>
  <si>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</si>
  <si>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</si>
  <si>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</si>
  <si>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</si>
  <si>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</si>
  <si>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</si>
  <si>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</si>
  <si>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</si>
  <si>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</si>
  <si>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</si>
  <si>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</si>
  <si>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</si>
  <si>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</si>
  <si>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</si>
  <si>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</si>
  <si>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</si>
  <si>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</si>
  <si>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</si>
  <si>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</si>
  <si>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</si>
  <si>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</si>
  <si>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</si>
  <si>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</si>
  <si>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</si>
  <si>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</si>
  <si>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</si>
  <si>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</si>
  <si>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</si>
  <si>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</si>
  <si>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</si>
  <si>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</si>
  <si>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</si>
  <si>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</si>
  <si>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</si>
  <si>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</si>
  <si>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</si>
  <si>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</si>
  <si>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</si>
  <si>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</si>
  <si>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</si>
  <si>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</si>
  <si>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</si>
  <si>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</si>
  <si>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</si>
  <si>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</si>
  <si>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</si>
  <si>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</si>
  <si>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</si>
  <si>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</si>
  <si>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</si>
  <si>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</si>
  <si>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</si>
  <si>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</si>
  <si>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</si>
  <si>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</si>
  <si>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</si>
  <si>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</si>
  <si>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</si>
  <si>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</si>
  <si>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</si>
  <si>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</si>
  <si>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</si>
  <si>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</si>
  <si>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</si>
  <si>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</si>
  <si>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</si>
  <si>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</si>
  <si>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</si>
  <si>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</si>
  <si>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</si>
  <si>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</si>
  <si>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</si>
  <si>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</si>
  <si>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</si>
  <si>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</si>
  <si>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</si>
  <si>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</si>
  <si>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</si>
  <si>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</si>
  <si>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</si>
  <si>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</si>
  <si>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</si>
  <si>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</si>
  <si>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</si>
  <si>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</si>
  <si>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</si>
  <si>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</si>
  <si>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</si>
  <si>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</si>
  <si>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</si>
  <si>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</si>
  <si>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</si>
  <si>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</si>
  <si>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</si>
  <si>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</si>
  <si>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</si>
  <si>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</si>
  <si>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</si>
  <si>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</si>
  <si>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</si>
  <si>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</si>
  <si>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</si>
  <si>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</si>
  <si>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</si>
  <si>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</si>
  <si>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</si>
  <si>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</si>
  <si>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</si>
  <si>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</si>
  <si>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</si>
  <si>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</si>
  <si>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</si>
  <si>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</si>
  <si>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</si>
  <si>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</si>
  <si>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</si>
  <si>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</si>
  <si>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</si>
  <si>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</si>
  <si>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</si>
  <si>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</si>
  <si>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</si>
  <si>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</si>
  <si>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</si>
  <si>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</si>
  <si>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</si>
  <si>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</si>
  <si>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</si>
  <si>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</si>
  <si>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</si>
  <si>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</si>
  <si>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</si>
  <si>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</si>
  <si>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</si>
  <si>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</si>
  <si>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</si>
  <si>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</si>
  <si>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</si>
  <si>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</si>
  <si>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</si>
  <si>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</si>
  <si>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</si>
  <si>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</si>
  <si>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</si>
  <si>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</si>
  <si>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</si>
  <si>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</si>
  <si>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</si>
  <si>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</si>
  <si>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</si>
  <si>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</si>
  <si>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</si>
  <si>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</si>
  <si>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</si>
  <si>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</si>
  <si>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</si>
  <si>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</si>
  <si>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</si>
  <si>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</si>
  <si>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</si>
  <si>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</si>
  <si>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</si>
  <si>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</si>
  <si>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</si>
  <si>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</si>
  <si>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</si>
  <si>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</si>
  <si>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</si>
  <si>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</si>
  <si>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</si>
  <si>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</si>
  <si>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</si>
  <si>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</si>
  <si>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</si>
  <si>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</si>
  <si>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</si>
  <si>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</si>
  <si>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</si>
  <si>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</si>
  <si>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</si>
  <si>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</si>
  <si>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</si>
  <si>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</si>
  <si>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</si>
  <si>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</si>
  <si>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</si>
  <si>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</si>
  <si>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</si>
  <si>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</si>
  <si>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</si>
  <si>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</si>
  <si>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</si>
  <si>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</si>
  <si>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</si>
  <si>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</si>
  <si>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</si>
  <si>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</si>
  <si>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</si>
  <si>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</si>
  <si>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</si>
  <si>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</si>
  <si>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</si>
  <si>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</si>
  <si>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</si>
  <si>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</si>
  <si>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</si>
  <si>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</si>
  <si>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</si>
  <si>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</si>
  <si>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</si>
  <si>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</si>
  <si>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</si>
  <si>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</si>
  <si>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</si>
  <si>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</si>
  <si>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</si>
  <si>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</si>
  <si>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</si>
  <si>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</si>
  <si>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</si>
  <si>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</si>
  <si>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</si>
  <si>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</si>
  <si>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</si>
  <si>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</si>
  <si>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</si>
  <si>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</si>
  <si>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</si>
  <si>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</si>
  <si>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</si>
  <si>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</si>
  <si>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</si>
  <si>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</si>
  <si>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</si>
  <si>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</si>
  <si>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</si>
  <si>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</si>
  <si>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</si>
  <si>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</si>
  <si>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</si>
  <si>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</si>
  <si>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</si>
  <si>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</si>
  <si>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</si>
  <si>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</si>
  <si>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</si>
  <si>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</si>
  <si>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</si>
  <si>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</si>
  <si>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</si>
  <si>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</si>
  <si>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</si>
  <si>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</si>
  <si>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</si>
  <si>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</si>
  <si>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</si>
  <si>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</si>
  <si>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</si>
  <si>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</si>
  <si>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</si>
  <si>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</si>
  <si>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</si>
  <si>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</si>
  <si>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</si>
  <si>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</si>
  <si>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</si>
  <si>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</si>
  <si>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</si>
  <si>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</si>
  <si>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</si>
  <si>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</si>
  <si>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</si>
  <si>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</si>
  <si>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</si>
  <si>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</si>
  <si>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</si>
  <si>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</si>
  <si>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</si>
  <si>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</si>
  <si>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</si>
  <si>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</si>
  <si>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</si>
  <si>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</si>
  <si>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</si>
  <si>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</si>
  <si>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</si>
  <si>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</si>
  <si>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</si>
  <si>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</si>
  <si>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</si>
  <si>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</si>
  <si>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</si>
  <si>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</si>
  <si>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</si>
  <si>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</si>
  <si>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</si>
  <si>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</si>
  <si>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</si>
  <si>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</si>
  <si>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</si>
  <si>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</si>
  <si>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</si>
  <si>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</si>
  <si>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</si>
  <si>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</si>
  <si>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</si>
  <si>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</si>
  <si>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</si>
  <si>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</si>
  <si>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</si>
  <si>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</si>
  <si>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</si>
  <si>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</si>
  <si>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</si>
  <si>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</si>
  <si>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</si>
  <si>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</si>
  <si>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</si>
  <si>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</si>
  <si>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</si>
  <si>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</si>
  <si>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</si>
  <si>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</si>
  <si>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</si>
  <si>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</si>
  <si>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</si>
  <si>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</si>
  <si>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</si>
  <si>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</si>
  <si>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</si>
  <si>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</si>
  <si>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</si>
  <si>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</si>
  <si>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</si>
  <si>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</si>
  <si>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</si>
  <si>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</si>
  <si>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</si>
  <si>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</si>
  <si>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</si>
  <si>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</si>
  <si>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</si>
  <si>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</si>
  <si>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</si>
  <si>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</si>
  <si>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</si>
  <si>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</si>
  <si>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</si>
  <si>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</si>
  <si>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</si>
  <si>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</si>
  <si>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</si>
  <si>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</si>
  <si>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</si>
  <si>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</si>
  <si>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</si>
  <si>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</si>
  <si>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</si>
  <si>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</si>
  <si>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</si>
  <si>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</si>
  <si>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</si>
  <si>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</si>
  <si>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</si>
  <si>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</si>
  <si>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</si>
  <si>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</si>
  <si>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</si>
  <si>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</si>
  <si>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</si>
  <si>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</si>
  <si>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</si>
  <si>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</si>
  <si>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</si>
  <si>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</si>
  <si>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</si>
  <si>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</si>
  <si>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</si>
  <si>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</si>
  <si>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</si>
  <si>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</si>
  <si>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</si>
  <si>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</si>
  <si>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</si>
  <si>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</si>
  <si>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</si>
  <si>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</si>
  <si>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</si>
  <si>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</si>
  <si>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</si>
  <si>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</si>
  <si>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</si>
  <si>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</si>
  <si>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</si>
  <si>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</si>
  <si>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</si>
  <si>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</si>
  <si>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</si>
  <si>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</si>
  <si>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</si>
  <si>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</si>
  <si>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</si>
  <si>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</si>
  <si>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</si>
  <si>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</si>
  <si>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</si>
  <si>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</si>
  <si>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</si>
  <si>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</si>
  <si>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</si>
  <si>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</si>
  <si>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</si>
  <si>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</si>
  <si>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</si>
  <si>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</si>
  <si>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</si>
  <si>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</si>
  <si>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</si>
  <si>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</si>
  <si>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</si>
  <si>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</si>
  <si>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</si>
  <si>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</si>
  <si>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</si>
  <si>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</si>
  <si>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</si>
  <si>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</si>
  <si>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</si>
  <si>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</si>
  <si>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</si>
  <si>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</si>
  <si>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</si>
  <si>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</si>
  <si>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</si>
  <si>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</si>
  <si>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</si>
  <si>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</si>
  <si>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</si>
  <si>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</si>
  <si>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</si>
  <si>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</si>
  <si>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</si>
  <si>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</si>
  <si>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</si>
  <si>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</si>
  <si>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</si>
  <si>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</si>
  <si>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</si>
  <si>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</si>
  <si>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</si>
  <si>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</si>
  <si>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</si>
  <si>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</si>
  <si>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</si>
  <si>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</si>
  <si>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</si>
  <si>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</si>
  <si>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</si>
  <si>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</si>
  <si>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</si>
  <si>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</si>
  <si>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</si>
  <si>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</si>
  <si>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</si>
  <si>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</si>
  <si>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</si>
  <si>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</si>
  <si>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</si>
  <si>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</si>
  <si>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</si>
  <si>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</si>
  <si>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</si>
  <si>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</si>
  <si>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</si>
  <si>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</si>
  <si>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</si>
  <si>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</si>
  <si>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</si>
  <si>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</si>
  <si>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</si>
  <si>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</si>
  <si>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</si>
  <si>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</si>
  <si>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</si>
  <si>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</si>
  <si>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</si>
  <si>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</si>
  <si>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</si>
  <si>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</si>
  <si>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</si>
  <si>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</si>
  <si>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</si>
  <si>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</si>
  <si>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</si>
  <si>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</si>
  <si>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</si>
  <si>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</si>
  <si>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</si>
  <si>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</si>
  <si>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</si>
  <si>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</si>
  <si>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</si>
  <si>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</si>
  <si>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</si>
  <si>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</si>
  <si>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</si>
  <si>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</si>
  <si>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</si>
  <si>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</si>
  <si>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</si>
  <si>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</si>
  <si>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</si>
  <si>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</si>
  <si>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</si>
  <si>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</si>
  <si>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</si>
  <si>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</si>
  <si>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</si>
  <si>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</si>
  <si>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</si>
  <si>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</si>
  <si>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</si>
  <si>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</si>
  <si>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</si>
  <si>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</si>
  <si>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</si>
  <si>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</si>
  <si>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</si>
  <si>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</si>
  <si>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</si>
  <si>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</si>
  <si>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</si>
  <si>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</si>
  <si>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</si>
  <si>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</si>
  <si>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</si>
  <si>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</si>
  <si>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</si>
  <si>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</si>
  <si>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</si>
  <si>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</si>
  <si>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</si>
  <si>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</si>
  <si>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</si>
  <si>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</si>
  <si>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</si>
  <si>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</si>
  <si>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</si>
  <si>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</si>
  <si>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</si>
  <si>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</si>
  <si>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</si>
  <si>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</si>
  <si>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</si>
  <si>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</si>
  <si>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</si>
  <si>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</si>
  <si>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</si>
  <si>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</si>
  <si>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</si>
  <si>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</si>
  <si>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</si>
  <si>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</si>
  <si>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</si>
  <si>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</si>
  <si>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</si>
  <si>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</si>
  <si>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</si>
  <si>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</si>
  <si>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</si>
  <si>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</si>
  <si>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</si>
  <si>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</si>
  <si>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</si>
  <si>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</si>
  <si>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</si>
  <si>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</si>
  <si>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</si>
  <si>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</si>
  <si>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</si>
  <si>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</si>
  <si>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</si>
  <si>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</si>
  <si>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</si>
  <si>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</si>
  <si>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</si>
  <si>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</si>
  <si>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</si>
  <si>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</si>
  <si>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</si>
  <si>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</si>
  <si>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</si>
  <si>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</si>
  <si>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</si>
  <si>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</si>
  <si>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</si>
  <si>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</si>
  <si>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</si>
  <si>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</si>
  <si>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</si>
  <si>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</si>
  <si>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</si>
  <si>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</si>
  <si>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</si>
  <si>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</si>
  <si>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</si>
  <si>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</si>
  <si>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</si>
  <si>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</si>
  <si>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</si>
  <si>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</si>
  <si>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</si>
  <si>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</si>
  <si>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</si>
  <si>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</si>
  <si>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</si>
  <si>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</si>
  <si>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</si>
  <si>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</si>
  <si>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</si>
  <si>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</si>
  <si>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</si>
  <si>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</si>
  <si>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</si>
  <si>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</si>
  <si>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</si>
  <si>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</si>
  <si>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</si>
  <si>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</si>
  <si>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</si>
  <si>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</si>
  <si>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</si>
  <si>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</si>
  <si>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</si>
  <si>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</si>
  <si>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</si>
  <si>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</si>
  <si>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</si>
  <si>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</si>
  <si>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</si>
  <si>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</si>
  <si>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</si>
  <si>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</si>
  <si>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</si>
  <si>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</si>
  <si>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</si>
  <si>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</si>
  <si>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</si>
  <si>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</si>
  <si>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</si>
  <si>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</si>
  <si>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</si>
  <si>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</si>
  <si>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</si>
  <si>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</si>
  <si>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</si>
  <si>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</si>
  <si>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</si>
  <si>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</si>
  <si>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</si>
  <si>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</si>
  <si>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</si>
  <si>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</si>
  <si>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</si>
  <si>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</si>
  <si>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</si>
  <si>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</si>
  <si>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</si>
  <si>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</si>
  <si>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</si>
  <si>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</si>
  <si>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</si>
  <si>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</si>
  <si>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</si>
  <si>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</si>
  <si>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</si>
  <si>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</si>
  <si>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</si>
  <si>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</si>
  <si>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</si>
  <si>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</si>
  <si>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</si>
  <si>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</si>
  <si>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</si>
  <si>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</si>
  <si>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</si>
  <si>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</si>
  <si>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</si>
  <si>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</si>
  <si>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</si>
  <si>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</si>
  <si>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</si>
  <si>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</si>
  <si>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</si>
  <si>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</si>
  <si>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</si>
  <si>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</si>
  <si>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</si>
  <si>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</si>
  <si>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</si>
  <si>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</si>
  <si>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</si>
  <si>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</si>
  <si>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</si>
  <si>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</si>
  <si>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</si>
  <si>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</si>
  <si>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</si>
  <si>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</si>
  <si>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</si>
  <si>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</si>
  <si>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</si>
  <si>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</si>
  <si>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</si>
  <si>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</si>
  <si>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</si>
  <si>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</si>
  <si>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</si>
  <si>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</si>
  <si>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</si>
  <si>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</si>
  <si>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</si>
  <si>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</si>
  <si>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</si>
  <si>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</si>
  <si>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</si>
  <si>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</si>
  <si>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</si>
  <si>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</si>
  <si>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</si>
  <si>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</si>
  <si>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</si>
  <si>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</si>
  <si>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</si>
  <si>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</si>
  <si>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</si>
  <si>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</si>
  <si>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</si>
  <si>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</si>
  <si>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</si>
  <si>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</si>
  <si>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</si>
  <si>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</si>
  <si>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</si>
  <si>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</si>
  <si>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</si>
  <si>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</si>
  <si>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</si>
  <si>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</si>
  <si>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</si>
  <si>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</si>
  <si>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</si>
  <si>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</si>
  <si>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</si>
  <si>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</si>
  <si>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</si>
  <si>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</si>
  <si>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</si>
  <si>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</si>
  <si>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</si>
  <si>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</si>
  <si>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</si>
  <si>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</si>
  <si>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</si>
  <si>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</si>
  <si>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</si>
  <si>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</si>
  <si>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</si>
  <si>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</si>
  <si>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</si>
  <si>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</si>
  <si>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</si>
  <si>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</si>
  <si>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</si>
  <si>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</si>
  <si>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</si>
  <si>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</si>
  <si>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</si>
  <si>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</si>
  <si>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</si>
  <si>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</si>
  <si>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</si>
  <si>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</si>
  <si>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</si>
  <si>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</si>
  <si>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</si>
  <si>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</si>
  <si>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</si>
  <si>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</si>
  <si>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</si>
  <si>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</si>
  <si>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</si>
  <si>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</si>
  <si>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</si>
  <si>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</si>
  <si>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</si>
  <si>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</si>
  <si>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</si>
  <si>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</si>
  <si>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</si>
  <si>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</si>
  <si>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</si>
  <si>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</si>
  <si>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</si>
  <si>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</si>
  <si>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</si>
  <si>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</si>
  <si>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</si>
  <si>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</si>
  <si>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</si>
  <si>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</si>
  <si>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</si>
  <si>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</si>
  <si>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</si>
  <si>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</si>
  <si>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</si>
  <si>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</si>
  <si>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</si>
  <si>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</si>
  <si>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</si>
  <si>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</si>
  <si>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</si>
  <si>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</si>
  <si>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</si>
  <si>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</si>
  <si>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</si>
  <si>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</si>
  <si>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</si>
  <si>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</si>
  <si>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</si>
  <si>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</si>
  <si>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</si>
  <si>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</si>
  <si>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</si>
  <si>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</si>
  <si>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</si>
  <si>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</si>
  <si>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</si>
  <si>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</si>
  <si>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</si>
  <si>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</si>
  <si>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</si>
  <si>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</si>
  <si>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</si>
  <si>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</si>
  <si>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</si>
  <si>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</si>
  <si>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</si>
  <si>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</si>
  <si>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</si>
  <si>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</si>
  <si>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</si>
  <si>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</si>
  <si>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</si>
  <si>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</si>
  <si>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</si>
  <si>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</si>
  <si>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</si>
  <si>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</si>
  <si>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</si>
  <si>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</si>
  <si>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</si>
  <si>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</si>
  <si>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</si>
  <si>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</si>
  <si>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</si>
  <si>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</si>
  <si>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</si>
  <si>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</si>
  <si>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</si>
  <si>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</si>
  <si>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</si>
  <si>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</si>
  <si>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</si>
  <si>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</si>
  <si>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</si>
  <si>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</si>
  <si>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</si>
  <si>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</si>
  <si>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</si>
  <si>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</si>
  <si>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</si>
  <si>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</si>
  <si>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</si>
  <si>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</si>
  <si>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</si>
  <si>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</si>
  <si>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</si>
  <si>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</si>
  <si>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</si>
  <si>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</si>
  <si>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</si>
  <si>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</si>
  <si>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</si>
  <si>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</si>
  <si>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</si>
  <si>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</si>
  <si>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</si>
  <si>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</si>
  <si>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</si>
  <si>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</si>
  <si>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</si>
  <si>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</si>
  <si>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</si>
  <si>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</si>
  <si>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</si>
  <si>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</si>
  <si>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</si>
  <si>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</si>
  <si>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</si>
  <si>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</si>
  <si>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</si>
  <si>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</si>
  <si>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</si>
  <si>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</si>
  <si>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</si>
  <si>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</si>
  <si>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</si>
  <si>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</si>
  <si>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</si>
  <si>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</si>
  <si>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</si>
  <si>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</si>
  <si>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</si>
  <si>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</si>
  <si>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</si>
  <si>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</si>
  <si>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</si>
  <si>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</si>
  <si>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</si>
  <si>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</si>
  <si>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</si>
  <si>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</si>
  <si>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</si>
  <si>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</si>
  <si>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</si>
  <si>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</si>
  <si>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</si>
  <si>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</si>
  <si>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</si>
  <si>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</si>
  <si>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</si>
  <si>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</si>
  <si>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</si>
  <si>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</si>
  <si>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</si>
  <si>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</si>
  <si>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</si>
  <si>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</si>
  <si>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</si>
  <si>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</si>
  <si>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</si>
  <si>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</si>
  <si>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</si>
  <si>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</si>
  <si>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</si>
  <si>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</si>
  <si>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</si>
  <si>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</si>
  <si>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</si>
  <si>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</si>
  <si>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</si>
  <si>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</si>
  <si>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</si>
  <si>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</si>
  <si>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</si>
  <si>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</si>
  <si>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</si>
  <si>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</si>
  <si>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</si>
  <si>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</si>
  <si>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</si>
  <si>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</si>
  <si>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</si>
  <si>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</si>
  <si>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</si>
  <si>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</si>
  <si>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</si>
  <si>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</si>
  <si>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</si>
  <si>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</si>
  <si>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</si>
  <si>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</si>
  <si>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</si>
  <si>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</si>
  <si>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</si>
  <si>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</si>
  <si>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</si>
  <si>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</si>
  <si>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</si>
  <si>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</si>
  <si>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</si>
  <si>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</si>
  <si>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</si>
  <si>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</si>
  <si>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</si>
  <si>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</si>
  <si>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</si>
  <si>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</si>
  <si>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</si>
  <si>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</si>
  <si>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</si>
  <si>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</si>
  <si>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</si>
  <si>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</si>
  <si>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</si>
  <si>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</si>
  <si>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</si>
  <si>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</si>
  <si>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</si>
  <si>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</si>
  <si>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</si>
  <si>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</si>
  <si>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</si>
  <si>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</si>
  <si>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</si>
  <si>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</si>
  <si>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</si>
  <si>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</si>
  <si>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</si>
  <si>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</si>
  <si>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</si>
  <si>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</si>
  <si>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</si>
  <si>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</si>
  <si>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</si>
  <si>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</si>
  <si>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</si>
  <si>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</si>
  <si>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</si>
  <si>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</si>
  <si>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</si>
  <si>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</si>
  <si>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</si>
  <si>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</si>
  <si>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</si>
  <si>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</si>
  <si>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</si>
  <si>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</si>
  <si>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</si>
  <si>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</si>
  <si>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</si>
  <si>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</si>
  <si>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</si>
  <si>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</si>
  <si>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</si>
  <si>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</si>
  <si>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</si>
  <si>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</si>
  <si>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</si>
  <si>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</si>
  <si>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</si>
  <si>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</si>
  <si>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</si>
  <si>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</si>
  <si>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</si>
  <si>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</si>
  <si>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</si>
  <si>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</si>
  <si>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</si>
  <si>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</si>
  <si>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</si>
  <si>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</si>
  <si>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</si>
  <si>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</si>
  <si>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</si>
  <si>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</si>
  <si>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</si>
  <si>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</si>
  <si>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</si>
  <si>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</si>
  <si>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</si>
  <si>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</si>
  <si>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</si>
  <si>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</si>
  <si>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</si>
  <si>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</si>
  <si>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</si>
  <si>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</si>
  <si>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</si>
  <si>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</si>
  <si>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</si>
  <si>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</si>
  <si>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</si>
  <si>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</si>
  <si>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</si>
  <si>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</si>
  <si>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</si>
  <si>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</si>
  <si>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</si>
  <si>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</si>
  <si>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</si>
  <si>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</si>
  <si>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</si>
  <si>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</si>
  <si>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</si>
  <si>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</si>
  <si>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</si>
  <si>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</si>
  <si>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</si>
  <si>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</si>
  <si>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</si>
  <si>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</si>
  <si>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</si>
  <si>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</si>
  <si>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</si>
  <si>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</si>
  <si>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</si>
  <si>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</si>
  <si>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</si>
  <si>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</si>
  <si>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</si>
  <si>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</si>
  <si>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</si>
  <si>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</si>
  <si>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</si>
  <si>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</si>
  <si>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</si>
  <si>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</si>
  <si>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</si>
  <si>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</si>
  <si>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</si>
  <si>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</si>
  <si>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</si>
  <si>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</si>
  <si>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</si>
  <si>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</si>
  <si>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</si>
  <si>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</si>
  <si>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</si>
  <si>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</si>
  <si>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</si>
  <si>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</si>
  <si>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</si>
  <si>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</si>
  <si>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</si>
  <si>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</si>
  <si>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</si>
  <si>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</si>
  <si>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</si>
  <si>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</si>
  <si>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</si>
  <si>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</si>
  <si>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</si>
  <si>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</si>
  <si>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</si>
  <si>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</si>
  <si>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</si>
  <si>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</si>
  <si>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</si>
  <si>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</si>
  <si>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</si>
  <si>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</si>
  <si>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</si>
  <si>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</si>
  <si>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</si>
  <si>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</si>
  <si>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</si>
  <si>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</si>
  <si>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</si>
  <si>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</si>
  <si>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</si>
  <si>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</si>
  <si>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</si>
  <si>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</si>
  <si>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</si>
  <si>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</si>
  <si>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</si>
  <si>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</si>
  <si>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</si>
  <si>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</si>
  <si>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</si>
  <si>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</si>
  <si>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</si>
  <si>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</si>
  <si>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</si>
  <si>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</si>
  <si>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</si>
  <si>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</si>
  <si>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</si>
  <si>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</si>
  <si>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</si>
  <si>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</si>
  <si>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</si>
  <si>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</si>
  <si>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</si>
  <si>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</si>
  <si>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</si>
  <si>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</si>
  <si>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</si>
  <si>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</si>
  <si>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</si>
  <si>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</si>
  <si>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</si>
  <si>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</si>
  <si>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</si>
  <si>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</si>
  <si>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</si>
  <si>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</si>
  <si>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</si>
  <si>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</si>
  <si>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</si>
  <si>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</si>
  <si>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</si>
  <si>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</si>
  <si>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</si>
  <si>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</si>
  <si>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</si>
  <si>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</si>
  <si>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</si>
  <si>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</si>
  <si>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</si>
  <si>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</si>
  <si>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</si>
  <si>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</si>
  <si>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</si>
  <si>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</si>
  <si>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</si>
  <si>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</si>
  <si>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</si>
  <si>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</si>
  <si>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</si>
  <si>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</si>
  <si>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</si>
  <si>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</si>
  <si>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</si>
  <si>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</si>
  <si>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</si>
  <si>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</si>
  <si>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</si>
  <si>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</si>
  <si>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</si>
  <si>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</si>
  <si>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</si>
  <si>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</si>
  <si>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</si>
  <si>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</si>
  <si>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</si>
  <si>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</si>
  <si>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</si>
  <si>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</si>
  <si>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</si>
  <si>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</si>
  <si>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</si>
  <si>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</si>
  <si>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</si>
  <si>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</si>
  <si>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</si>
  <si>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</si>
  <si>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</si>
  <si>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</si>
  <si>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</si>
  <si>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</si>
  <si>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</si>
  <si>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</si>
  <si>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</si>
  <si>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</si>
  <si>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</si>
  <si>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</si>
  <si>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</si>
  <si>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</si>
  <si>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</si>
  <si>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</si>
  <si>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</si>
  <si>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</si>
  <si>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</si>
  <si>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</si>
  <si>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</si>
  <si>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</si>
  <si>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</si>
  <si>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</si>
  <si>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</si>
  <si>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</si>
  <si>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</si>
  <si>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</si>
  <si>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</si>
  <si>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</si>
  <si>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</si>
  <si>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</si>
  <si>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</si>
  <si>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</si>
  <si>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</si>
  <si>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</si>
  <si>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</si>
  <si>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</si>
  <si>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</si>
  <si>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</si>
  <si>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</si>
  <si>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</si>
  <si>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</si>
  <si>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</si>
  <si>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</si>
  <si>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</si>
  <si>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</si>
  <si>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</si>
  <si>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</si>
  <si>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</si>
  <si>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</si>
  <si>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</si>
  <si>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</si>
  <si>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</si>
  <si>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</si>
  <si>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</si>
  <si>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</si>
  <si>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</si>
  <si>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</si>
  <si>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</si>
  <si>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</si>
  <si>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</si>
  <si>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</si>
  <si>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</si>
  <si>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</si>
  <si>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</si>
  <si>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</si>
  <si>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</si>
  <si>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</si>
  <si>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</si>
  <si>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</si>
  <si>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</si>
  <si>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</si>
  <si>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</si>
  <si>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</si>
  <si>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</si>
  <si>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</si>
  <si>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</si>
  <si>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</si>
  <si>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</si>
  <si>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</si>
  <si>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</si>
  <si>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</si>
  <si>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</si>
  <si>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</si>
  <si>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</si>
  <si>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</si>
  <si>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</si>
  <si>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</si>
  <si>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</si>
  <si>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</si>
  <si>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</si>
  <si>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</si>
  <si>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</si>
  <si>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</si>
  <si>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</si>
  <si>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</si>
  <si>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</si>
  <si>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</si>
  <si>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</si>
  <si>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</si>
  <si>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</si>
  <si>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</si>
  <si>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</si>
  <si>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</si>
  <si>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</si>
  <si>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</si>
  <si>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</si>
  <si>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</si>
  <si>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</si>
  <si>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</si>
  <si>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</si>
  <si>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</si>
  <si>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</si>
  <si>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</si>
  <si>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</si>
  <si>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</si>
  <si>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</si>
  <si>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</si>
  <si>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</si>
  <si>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</si>
  <si>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</si>
  <si>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</si>
  <si>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</si>
  <si>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</si>
  <si>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</si>
  <si>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</si>
  <si>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</si>
  <si>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</si>
  <si>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</si>
  <si>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</si>
  <si>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</si>
  <si>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</si>
  <si>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</si>
  <si>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</si>
  <si>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</si>
  <si>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</si>
  <si>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</si>
  <si>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</si>
  <si>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</si>
  <si>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</si>
  <si>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</si>
  <si>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</si>
  <si>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</si>
  <si>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</si>
  <si>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</si>
  <si>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</si>
  <si>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</si>
  <si>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</si>
  <si>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</si>
  <si>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</si>
  <si>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</si>
  <si>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</si>
  <si>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</si>
  <si>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</si>
  <si>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</si>
  <si>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</si>
  <si>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</si>
  <si>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</si>
  <si>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</si>
  <si>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</si>
  <si>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</si>
  <si>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</si>
  <si>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</si>
  <si>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</si>
  <si>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</si>
  <si>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</si>
  <si>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</si>
  <si>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</si>
  <si>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</si>
  <si>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</si>
  <si>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</si>
  <si>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</si>
  <si>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</si>
  <si>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</si>
  <si>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</si>
  <si>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</si>
  <si>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</si>
  <si>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</si>
  <si>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</si>
  <si>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</si>
  <si>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</si>
  <si>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</si>
  <si>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</si>
  <si>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</si>
  <si>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</si>
  <si>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</si>
  <si>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</si>
  <si>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</si>
  <si>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</si>
  <si>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</si>
  <si>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</si>
  <si>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</si>
  <si>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</si>
  <si>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</si>
  <si>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</si>
  <si>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</si>
  <si>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</si>
  <si>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</si>
  <si>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</si>
  <si>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</si>
  <si>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</si>
  <si>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</si>
  <si>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</si>
  <si>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</si>
  <si>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</si>
  <si>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</si>
  <si>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</si>
  <si>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</si>
  <si>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</si>
  <si>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</si>
  <si>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</si>
  <si>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</si>
  <si>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</si>
  <si>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</si>
  <si>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</si>
  <si>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</si>
  <si>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</si>
  <si>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</si>
  <si>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</si>
  <si>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</si>
  <si>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</si>
  <si>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</si>
  <si>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</si>
  <si>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</si>
  <si>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</si>
  <si>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</si>
  <si>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</si>
  <si>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</si>
  <si>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</si>
  <si>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</si>
  <si>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</si>
  <si>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</si>
  <si>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</si>
  <si>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</si>
  <si>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</si>
  <si>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</si>
  <si>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</si>
  <si>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</si>
  <si>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</si>
  <si>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</si>
  <si>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</si>
  <si>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</si>
  <si>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</si>
  <si>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</si>
  <si>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</si>
  <si>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</si>
  <si>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</si>
  <si>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</si>
  <si>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</si>
  <si>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</si>
  <si>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</si>
  <si>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</si>
  <si>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</si>
  <si>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</si>
  <si>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</si>
  <si>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</si>
  <si>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</si>
  <si>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</si>
  <si>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</si>
  <si>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</si>
  <si>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</si>
  <si>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</si>
  <si>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</si>
  <si>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</si>
  <si>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</si>
  <si>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</si>
  <si>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</si>
  <si>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</si>
  <si>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</si>
  <si>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</si>
  <si>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</si>
  <si>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</si>
  <si>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</si>
  <si>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</si>
  <si>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</si>
  <si>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</si>
  <si>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</si>
  <si>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</si>
  <si>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</si>
  <si>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</si>
  <si>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</si>
  <si>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</si>
  <si>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</si>
  <si>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</si>
  <si>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</si>
  <si>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</si>
  <si>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</si>
  <si>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</si>
  <si>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</si>
  <si>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</si>
  <si>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</si>
  <si>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</si>
  <si>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</si>
  <si>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</si>
  <si>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</si>
  <si>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</si>
  <si>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</si>
  <si>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</si>
  <si>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</si>
  <si>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</si>
  <si>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</si>
  <si>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</si>
  <si>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</si>
  <si>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</si>
  <si>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</si>
  <si>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</si>
  <si>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</si>
  <si>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</si>
  <si>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</si>
  <si>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</si>
  <si>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</si>
  <si>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</si>
  <si>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</si>
  <si>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</si>
  <si>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</si>
  <si>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</si>
  <si>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</si>
  <si>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</si>
  <si>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</si>
  <si>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</si>
  <si>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</si>
  <si>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</si>
  <si>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</si>
  <si>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</si>
  <si>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</si>
  <si>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</si>
  <si>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</si>
  <si>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</si>
  <si>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</si>
  <si>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</si>
  <si>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</si>
  <si>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</si>
  <si>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</si>
  <si>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</si>
  <si>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</si>
  <si>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</si>
  <si>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</si>
  <si>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</si>
  <si>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</si>
  <si>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</si>
  <si>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</si>
  <si>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</si>
  <si>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</si>
  <si>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</si>
  <si>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</si>
  <si>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</si>
  <si>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</si>
  <si>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</si>
  <si>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</si>
  <si>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</si>
  <si>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</si>
  <si>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</si>
  <si>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</si>
  <si>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</si>
  <si>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</si>
  <si>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</si>
  <si>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</si>
  <si>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</si>
  <si>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</si>
  <si>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</si>
  <si>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</si>
  <si>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</si>
  <si>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</si>
  <si>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</si>
  <si>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</si>
  <si>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</si>
  <si>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</si>
  <si>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</si>
  <si>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</si>
  <si>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</si>
  <si>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</si>
  <si>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</si>
  <si>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</si>
  <si>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</si>
  <si>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</si>
  <si>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</si>
  <si>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</si>
  <si>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</si>
  <si>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</si>
  <si>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</si>
  <si>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</si>
  <si>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</si>
  <si>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</si>
  <si>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</si>
  <si>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</si>
  <si>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</si>
  <si>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</si>
  <si>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</si>
  <si>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</si>
  <si>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</si>
  <si>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</si>
  <si>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</si>
  <si>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</si>
  <si>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</si>
  <si>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</si>
  <si>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</si>
  <si>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</si>
  <si>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</si>
  <si>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</si>
  <si>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</si>
  <si>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</si>
  <si>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</si>
  <si>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</si>
  <si>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</si>
  <si>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</si>
  <si>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</si>
  <si>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</si>
  <si>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</si>
  <si>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</si>
  <si>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</si>
  <si>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</si>
  <si>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</si>
  <si>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</si>
  <si>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</si>
  <si>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</si>
  <si>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</si>
  <si>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</si>
  <si>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</si>
  <si>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</si>
  <si>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</si>
  <si>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</si>
  <si>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</si>
  <si>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</si>
  <si>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</si>
  <si>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</si>
  <si>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</si>
  <si>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</si>
  <si>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</si>
  <si>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</si>
  <si>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</si>
  <si>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</si>
  <si>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</si>
  <si>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</si>
  <si>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</si>
  <si>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</si>
  <si>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</si>
  <si>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</si>
  <si>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</si>
  <si>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</si>
  <si>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</si>
  <si>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</si>
  <si>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</si>
  <si>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</si>
  <si>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</si>
  <si>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</si>
  <si>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</si>
  <si>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</si>
  <si>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</si>
  <si>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</si>
  <si>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</si>
  <si>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</si>
  <si>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</si>
  <si>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</si>
  <si>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</si>
  <si>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</si>
  <si>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</si>
  <si>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</si>
  <si>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</si>
  <si>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</si>
  <si>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</si>
  <si>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</si>
  <si>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</si>
  <si>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</si>
  <si>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</si>
  <si>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</si>
  <si>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</si>
  <si>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</si>
  <si>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</si>
  <si>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</si>
  <si>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</si>
  <si>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</si>
  <si>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</si>
  <si>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</si>
  <si>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</si>
  <si>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</si>
  <si>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</si>
  <si>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</si>
  <si>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</si>
  <si>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</si>
  <si>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</si>
  <si>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</si>
  <si>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</si>
  <si>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</si>
  <si>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</si>
  <si>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</si>
  <si>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</si>
  <si>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</si>
  <si>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</si>
  <si>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</si>
  <si>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</si>
  <si>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</si>
  <si>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</si>
  <si>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</si>
  <si>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</si>
  <si>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</si>
  <si>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</si>
  <si>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</si>
  <si>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</si>
  <si>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</si>
  <si>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</si>
  <si>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</si>
  <si>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</si>
  <si>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</si>
  <si>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</si>
  <si>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</si>
  <si>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</si>
  <si>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</si>
  <si>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</si>
  <si>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</si>
  <si>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</si>
  <si>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</si>
  <si>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</si>
  <si>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</si>
  <si>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</si>
  <si>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</si>
  <si>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</si>
  <si>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</si>
  <si>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</si>
  <si>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</si>
  <si>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</si>
  <si>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</si>
  <si>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</si>
  <si>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</si>
  <si>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</si>
  <si>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</si>
  <si>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</si>
  <si>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</si>
  <si>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</si>
  <si>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</si>
  <si>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</si>
  <si>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</si>
  <si>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</si>
  <si>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</si>
  <si>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</si>
  <si>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</si>
  <si>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</si>
  <si>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</si>
  <si>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</si>
  <si>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</si>
  <si>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</si>
  <si>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</si>
  <si>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</si>
  <si>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</si>
  <si>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</si>
  <si>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</si>
  <si>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</si>
  <si>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</si>
  <si>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</si>
  <si>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</si>
  <si>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</si>
  <si>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</si>
  <si>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</si>
  <si>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</si>
  <si>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</si>
  <si>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</si>
  <si>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</si>
  <si>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</si>
  <si>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</si>
  <si>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</si>
  <si>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</si>
  <si>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</si>
  <si>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</si>
  <si>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</si>
  <si>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</si>
  <si>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</si>
  <si>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</si>
  <si>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</si>
  <si>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</si>
  <si>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</si>
  <si>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</si>
  <si>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</si>
  <si>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</si>
  <si>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</si>
  <si>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</si>
  <si>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</si>
  <si>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</si>
  <si>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</si>
  <si>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</si>
  <si>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</si>
  <si>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</si>
  <si>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</si>
  <si>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</si>
  <si>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</si>
  <si>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</si>
  <si>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</si>
  <si>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</si>
  <si>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</si>
  <si>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</si>
  <si>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</si>
  <si>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</si>
  <si>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</si>
  <si>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</si>
  <si>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</si>
  <si>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</si>
  <si>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</si>
  <si>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</si>
  <si>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</si>
  <si>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</si>
  <si>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</si>
  <si>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</si>
  <si>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</si>
  <si>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</si>
  <si>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</si>
  <si>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</si>
  <si>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</si>
  <si>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</si>
  <si>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</si>
  <si>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</si>
  <si>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</si>
  <si>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</si>
  <si>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</si>
  <si>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</si>
  <si>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</si>
  <si>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</si>
  <si>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</si>
  <si>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</si>
  <si>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</si>
  <si>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</si>
  <si>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</si>
  <si>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</si>
  <si>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</si>
  <si>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</si>
  <si>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</si>
  <si>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</si>
  <si>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</si>
  <si>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</si>
  <si>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</si>
  <si>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</si>
  <si>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</si>
  <si>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</si>
  <si>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</si>
  <si>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</si>
  <si>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</si>
  <si>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</si>
  <si>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</si>
  <si>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</si>
  <si>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</si>
  <si>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</si>
  <si>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</si>
  <si>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</si>
  <si>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</si>
  <si>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</si>
  <si>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</si>
  <si>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</si>
  <si>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</si>
  <si>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</si>
  <si>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</si>
  <si>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</si>
  <si>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</si>
  <si>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</si>
  <si>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</si>
  <si>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</si>
  <si>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</si>
  <si>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</si>
  <si>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</si>
  <si>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</si>
  <si>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</si>
  <si>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</si>
  <si>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</si>
  <si>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</si>
  <si>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</si>
  <si>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</si>
  <si>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</si>
  <si>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</si>
  <si>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</si>
  <si>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</si>
  <si>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</si>
  <si>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</si>
  <si>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</si>
  <si>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</si>
  <si>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</si>
  <si>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</si>
  <si>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</si>
  <si>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</si>
  <si>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</si>
  <si>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</si>
  <si>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</si>
  <si>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</si>
  <si>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</si>
  <si>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</si>
  <si>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</si>
  <si>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</si>
  <si>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</si>
  <si>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</si>
  <si>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</si>
  <si>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</si>
  <si>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</si>
  <si>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</si>
  <si>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</si>
  <si>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</si>
  <si>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</si>
  <si>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</si>
  <si>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</si>
  <si>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</si>
  <si>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</si>
  <si>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</si>
  <si>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</si>
  <si>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</si>
  <si>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</si>
  <si>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</si>
  <si>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</si>
  <si>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</si>
  <si>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</si>
  <si>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</si>
  <si>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</si>
  <si>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</si>
  <si>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</si>
  <si>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</si>
  <si>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</si>
  <si>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</si>
  <si>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</si>
  <si>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</si>
  <si>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</si>
  <si>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</si>
  <si>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</si>
  <si>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</si>
  <si>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</si>
  <si>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</si>
  <si>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</si>
  <si>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</si>
  <si>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</si>
  <si>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</si>
  <si>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</si>
  <si>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</si>
  <si>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</si>
  <si>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</si>
  <si>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</si>
  <si>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</si>
  <si>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</si>
  <si>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</si>
  <si>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</si>
  <si>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</si>
  <si>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</si>
  <si>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</si>
  <si>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</si>
  <si>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</si>
  <si>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</si>
  <si>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</si>
  <si>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</si>
  <si>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</si>
  <si>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</si>
  <si>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</si>
  <si>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</si>
  <si>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</si>
  <si>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</si>
  <si>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</si>
  <si>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</si>
  <si>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</si>
  <si>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</si>
  <si>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</si>
  <si>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</si>
  <si>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</si>
  <si>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</si>
  <si>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</si>
  <si>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</si>
  <si>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</si>
  <si>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</si>
  <si>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</si>
  <si>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</si>
  <si>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</si>
  <si>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</si>
  <si>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</si>
  <si>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</si>
  <si>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</si>
  <si>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</si>
  <si>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</si>
  <si>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</si>
  <si>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</si>
  <si>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</si>
  <si>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</si>
  <si>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</si>
  <si>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</si>
  <si>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</si>
  <si>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</si>
  <si>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</si>
  <si>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</si>
  <si>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</si>
  <si>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</si>
  <si>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</si>
  <si>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</si>
  <si>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</si>
  <si>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</si>
  <si>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</si>
  <si>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</si>
  <si>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</si>
  <si>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</si>
  <si>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</si>
  <si>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</si>
  <si>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</si>
  <si>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</si>
  <si>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</si>
  <si>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</si>
  <si>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</si>
  <si>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</si>
  <si>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</si>
  <si>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</si>
  <si>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</si>
  <si>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</si>
  <si>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</si>
  <si>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</si>
  <si>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</si>
  <si>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</si>
  <si>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</si>
  <si>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</si>
  <si>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</si>
  <si>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</si>
  <si>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</si>
  <si>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</si>
  <si>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</si>
  <si>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</si>
  <si>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</si>
  <si>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</si>
  <si>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</si>
  <si>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</si>
  <si>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</si>
  <si>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</si>
  <si>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</si>
  <si>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</si>
  <si>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</si>
  <si>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</si>
  <si>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</si>
  <si>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</si>
  <si>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</si>
  <si>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</si>
  <si>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</si>
  <si>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</si>
  <si>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</si>
  <si>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</si>
  <si>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</si>
  <si>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</si>
  <si>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</si>
  <si>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</si>
  <si>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</si>
  <si>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</si>
  <si>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</si>
  <si>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</si>
  <si>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</si>
  <si>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</si>
  <si>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</si>
  <si>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</si>
  <si>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</si>
  <si>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</si>
  <si>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</si>
  <si>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</si>
  <si>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</si>
  <si>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</si>
  <si>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</si>
  <si>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</si>
  <si>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</si>
  <si>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</si>
  <si>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</si>
  <si>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</si>
  <si>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</si>
  <si>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</si>
  <si>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</si>
  <si>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</si>
  <si>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</si>
  <si>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</si>
  <si>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</si>
  <si>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</si>
  <si>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</si>
  <si>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</si>
  <si>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</si>
  <si>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</si>
  <si>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</si>
  <si>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</si>
  <si>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</si>
  <si>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</si>
  <si>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</si>
  <si>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</si>
  <si>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</si>
  <si>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</si>
  <si>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</si>
  <si>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</si>
  <si>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</si>
  <si>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</si>
  <si>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</si>
  <si>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</si>
  <si>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</si>
  <si>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</si>
  <si>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</si>
  <si>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</si>
  <si>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</si>
  <si>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</si>
  <si>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</si>
  <si>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</si>
  <si>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</si>
  <si>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</si>
  <si>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</si>
  <si>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</si>
  <si>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</si>
  <si>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</si>
  <si>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</si>
  <si>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</si>
  <si>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</si>
  <si>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</si>
  <si>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</si>
  <si>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</si>
  <si>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</si>
  <si>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</si>
  <si>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</si>
  <si>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</si>
  <si>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</si>
  <si>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</si>
  <si>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</si>
  <si>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</si>
  <si>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</si>
  <si>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</si>
  <si>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</si>
  <si>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</si>
  <si>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</si>
  <si>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</si>
  <si>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</si>
  <si>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</si>
  <si>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</si>
  <si>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</si>
  <si>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</si>
  <si>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</si>
  <si>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</si>
  <si>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</si>
  <si>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</si>
  <si>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</si>
  <si>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</si>
  <si>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</si>
  <si>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</si>
  <si>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</si>
  <si>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</si>
  <si>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</si>
  <si>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</si>
  <si>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</si>
  <si>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</si>
  <si>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</si>
  <si>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</si>
  <si>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</si>
  <si>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</si>
  <si>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</si>
  <si>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</si>
  <si>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</si>
  <si>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</si>
  <si>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</si>
  <si>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</si>
  <si>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</si>
  <si>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</si>
  <si>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</si>
  <si>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</si>
  <si>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</si>
  <si>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</si>
  <si>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</si>
  <si>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</si>
  <si>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</si>
  <si>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</si>
  <si>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</si>
  <si>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</si>
  <si>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</si>
  <si>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</si>
  <si>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</si>
  <si>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</si>
  <si>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</si>
  <si>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</si>
  <si>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</si>
  <si>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</si>
  <si>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</si>
  <si>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</si>
  <si>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</si>
  <si>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</si>
  <si>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</si>
  <si>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</si>
  <si>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</si>
  <si>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</si>
  <si>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</si>
  <si>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</si>
  <si>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</si>
  <si>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</si>
  <si>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</si>
  <si>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</si>
  <si>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</si>
  <si>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</si>
  <si>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</si>
  <si>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</si>
  <si>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</si>
  <si>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</si>
  <si>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</si>
  <si>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</si>
  <si>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</si>
  <si>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</si>
  <si>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</si>
  <si>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</si>
  <si>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</si>
  <si>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</si>
  <si>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</si>
  <si>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</si>
  <si>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</si>
  <si>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</si>
  <si>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</si>
  <si>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</si>
  <si>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</si>
  <si>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</si>
  <si>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</si>
  <si>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</si>
  <si>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</si>
  <si>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</si>
  <si>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</si>
  <si>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</si>
  <si>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</si>
  <si>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</si>
  <si>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</si>
  <si>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</si>
  <si>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</si>
  <si>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</si>
  <si>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</si>
  <si>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</si>
  <si>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</si>
  <si>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</si>
  <si>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</si>
  <si>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</si>
  <si>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</si>
  <si>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</si>
  <si>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</si>
  <si>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</si>
  <si>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</si>
  <si>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</si>
  <si>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</si>
  <si>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</si>
  <si>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</si>
  <si>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</si>
  <si>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</si>
  <si>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</si>
  <si>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</si>
  <si>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</si>
  <si>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</si>
  <si>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</si>
  <si>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</si>
  <si>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</si>
  <si>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</si>
  <si>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</si>
  <si>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</si>
  <si>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</si>
  <si>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</si>
  <si>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</si>
  <si>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</si>
  <si>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</si>
  <si>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</si>
  <si>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</si>
  <si>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</si>
  <si>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</si>
  <si>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</si>
  <si>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</si>
  <si>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</si>
  <si>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</si>
  <si>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</si>
  <si>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</si>
  <si>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</si>
  <si>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</si>
  <si>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</si>
  <si>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</si>
  <si>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</si>
  <si>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</si>
  <si>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</si>
  <si>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</si>
  <si>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</si>
  <si>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</si>
  <si>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</si>
  <si>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</si>
  <si>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</si>
  <si>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</si>
  <si>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</si>
  <si>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</si>
  <si>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</si>
  <si>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</si>
  <si>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</si>
  <si>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</si>
  <si>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</si>
  <si>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</si>
  <si>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</si>
  <si>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</si>
  <si>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</si>
  <si>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</si>
  <si>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</si>
  <si>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</si>
  <si>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</si>
  <si>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</si>
  <si>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</si>
  <si>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</si>
  <si>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</si>
  <si>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</si>
  <si>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</si>
  <si>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</si>
  <si>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</si>
  <si>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</si>
  <si>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</si>
  <si>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</si>
  <si>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</si>
  <si>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</si>
  <si>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</si>
  <si>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</si>
  <si>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</si>
  <si>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</si>
  <si>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</si>
  <si>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</si>
  <si>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</si>
  <si>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</si>
  <si>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</si>
  <si>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</si>
  <si>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</si>
  <si>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</si>
  <si>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</si>
  <si>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</si>
  <si>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</si>
  <si>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</si>
  <si>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</si>
  <si>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</si>
  <si>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</si>
  <si>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</si>
  <si>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</si>
  <si>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</si>
  <si>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</si>
  <si>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</si>
  <si>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</si>
  <si>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</si>
  <si>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</si>
  <si>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</si>
  <si>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</si>
  <si>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</si>
  <si>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</si>
  <si>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</si>
  <si>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</si>
  <si>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</si>
  <si>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</si>
  <si>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</si>
  <si>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</si>
  <si>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</si>
  <si>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</si>
  <si>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</si>
  <si>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</si>
  <si>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</si>
  <si>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</si>
  <si>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</si>
  <si>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</si>
  <si>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</si>
  <si>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</si>
  <si>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</si>
  <si>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</si>
  <si>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</si>
  <si>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</si>
  <si>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</si>
  <si>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</si>
  <si>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</si>
  <si>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</si>
  <si>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</si>
  <si>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</si>
  <si>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</si>
  <si>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</si>
  <si>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</si>
  <si>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</si>
  <si>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</si>
  <si>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</si>
  <si>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</si>
  <si>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</si>
  <si>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</si>
  <si>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</si>
  <si>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</si>
  <si>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</si>
  <si>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</si>
  <si>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</si>
  <si>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</si>
  <si>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</si>
  <si>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</si>
  <si>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</si>
  <si>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</si>
  <si>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</si>
  <si>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</si>
  <si>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</si>
  <si>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</si>
  <si>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</si>
  <si>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</si>
  <si>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</si>
  <si>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</si>
  <si>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</si>
  <si>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</si>
  <si>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</si>
  <si>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</si>
  <si>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</si>
  <si>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</si>
  <si>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</si>
  <si>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</si>
  <si>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</si>
  <si>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</si>
  <si>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</si>
  <si>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</si>
  <si>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</si>
  <si>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</si>
  <si>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</si>
  <si>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</si>
  <si>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</si>
  <si>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</si>
  <si>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</si>
  <si>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</si>
  <si>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</si>
  <si>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</si>
  <si>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</si>
  <si>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</si>
  <si>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</si>
  <si>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</si>
  <si>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</si>
  <si>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</si>
  <si>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</si>
  <si>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</si>
  <si>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</si>
  <si>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</si>
  <si>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</si>
  <si>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</si>
  <si>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</si>
  <si>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</si>
  <si>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</si>
  <si>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</si>
  <si>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</si>
  <si>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</si>
  <si>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</si>
  <si>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</si>
  <si>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</si>
  <si>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</si>
  <si>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</si>
  <si>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</si>
  <si>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</si>
  <si>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</si>
  <si>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</si>
  <si>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</si>
  <si>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</si>
  <si>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</si>
  <si>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</si>
  <si>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</si>
  <si>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</si>
  <si>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</si>
  <si>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</si>
  <si>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</si>
  <si>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</si>
  <si>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</si>
  <si>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</si>
  <si>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</si>
  <si>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</si>
  <si>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</si>
  <si>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</si>
  <si>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</si>
  <si>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</si>
  <si>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</si>
  <si>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</si>
  <si>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</si>
  <si>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</si>
  <si>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</si>
  <si>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</si>
  <si>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</si>
  <si>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</si>
  <si>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</si>
  <si>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</si>
  <si>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</si>
  <si>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</si>
  <si>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</si>
  <si>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</si>
  <si>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</si>
  <si>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</si>
  <si>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</si>
  <si>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</si>
  <si>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</si>
  <si>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</si>
  <si>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</si>
  <si>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</si>
  <si>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</si>
  <si>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</si>
  <si>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</si>
  <si>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</si>
  <si>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</si>
  <si>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</si>
  <si>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</si>
  <si>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</si>
  <si>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</si>
  <si>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</si>
  <si>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</si>
  <si>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</si>
  <si>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</si>
  <si>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</si>
  <si>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</si>
  <si>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</si>
  <si>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</si>
  <si>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</si>
  <si>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</si>
  <si>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</si>
  <si>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</si>
  <si>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</si>
  <si>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</si>
  <si>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</si>
  <si>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</si>
  <si>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</si>
  <si>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</si>
  <si>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</si>
  <si>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</si>
  <si>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</si>
  <si>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</si>
  <si>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</si>
  <si>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</si>
  <si>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</si>
  <si>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</si>
  <si>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</si>
  <si>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</si>
  <si>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</si>
  <si>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</si>
  <si>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</si>
  <si>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</si>
  <si>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</si>
  <si>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</si>
  <si>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</si>
  <si>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</si>
  <si>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</si>
  <si>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</si>
  <si>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</si>
  <si>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</si>
  <si>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</si>
  <si>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</si>
  <si>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</si>
  <si>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</si>
  <si>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</si>
  <si>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</si>
  <si>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</si>
  <si>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</si>
  <si>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</si>
  <si>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</si>
  <si>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</si>
  <si>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</si>
  <si>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</si>
  <si>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</si>
  <si>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</si>
  <si>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</si>
  <si>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</si>
  <si>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</si>
  <si>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</si>
  <si>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</si>
  <si>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</si>
  <si>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</si>
  <si>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</si>
  <si>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</si>
  <si>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</si>
  <si>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</si>
  <si>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</si>
  <si>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</si>
  <si>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</si>
  <si>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</si>
  <si>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</si>
  <si>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</si>
  <si>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</si>
  <si>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</si>
  <si>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</si>
  <si>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</si>
  <si>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</si>
  <si>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</si>
  <si>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</si>
  <si>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</si>
  <si>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</si>
  <si>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</si>
  <si>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</si>
  <si>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</si>
  <si>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</si>
  <si>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</si>
  <si>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</si>
  <si>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</si>
  <si>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</si>
  <si>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</si>
  <si>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</si>
  <si>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</si>
  <si>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</si>
  <si>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</si>
  <si>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</si>
  <si>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</si>
  <si>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</si>
  <si>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</si>
  <si>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</si>
  <si>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</si>
  <si>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</si>
  <si>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</si>
  <si>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</si>
  <si>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</si>
  <si>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</si>
  <si>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</si>
  <si>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</si>
  <si>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</si>
  <si>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</si>
  <si>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</si>
  <si>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</si>
  <si>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</si>
  <si>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</si>
  <si>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</si>
  <si>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</si>
  <si>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</si>
  <si>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</si>
  <si>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</si>
  <si>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</si>
  <si>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</si>
  <si>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</si>
  <si>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</si>
  <si>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</si>
  <si>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</si>
  <si>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</si>
  <si>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</si>
  <si>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</si>
  <si>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</si>
  <si>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</si>
  <si>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</si>
  <si>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</si>
  <si>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</si>
  <si>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</si>
  <si>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</si>
  <si>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</si>
  <si>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</si>
  <si>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</si>
  <si>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</si>
  <si>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</si>
  <si>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</si>
  <si>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</si>
  <si>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</si>
  <si>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</si>
  <si>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</si>
  <si>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</si>
  <si>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</si>
  <si>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</si>
  <si>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</si>
  <si>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</si>
  <si>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</si>
  <si>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</si>
  <si>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</si>
  <si>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</si>
  <si>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</si>
  <si>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</si>
  <si>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</si>
  <si>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</si>
  <si>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</si>
  <si>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</si>
  <si>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</si>
  <si>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</si>
  <si>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</si>
  <si>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</si>
  <si>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</si>
  <si>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</si>
  <si>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</si>
  <si>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</si>
  <si>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</si>
  <si>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</si>
  <si>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</si>
  <si>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</si>
  <si>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</si>
  <si>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</si>
  <si>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</si>
  <si>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</si>
  <si>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</si>
  <si>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</si>
  <si>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</si>
  <si>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</si>
  <si>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</si>
  <si>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</si>
  <si>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</si>
  <si>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</si>
  <si>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</si>
  <si>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</si>
  <si>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</si>
  <si>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</si>
  <si>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</si>
  <si>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</si>
  <si>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</si>
  <si>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</si>
  <si>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</si>
  <si>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</si>
  <si>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</si>
  <si>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</si>
  <si>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</si>
  <si>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</si>
  <si>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</si>
  <si>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</si>
  <si>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</si>
  <si>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</si>
  <si>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</si>
  <si>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</si>
  <si>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</si>
  <si>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</si>
  <si>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</si>
  <si>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</si>
  <si>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</si>
  <si>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</si>
  <si>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</si>
  <si>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</si>
  <si>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</si>
  <si>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</si>
  <si>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</si>
  <si>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</si>
  <si>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</si>
  <si>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</si>
  <si>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</si>
  <si>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</si>
  <si>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</si>
  <si>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</si>
  <si>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</si>
  <si>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</si>
  <si>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</si>
  <si>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</si>
  <si>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</si>
  <si>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</si>
  <si>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</si>
  <si>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</si>
  <si>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</si>
  <si>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</si>
  <si>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</si>
  <si>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</si>
  <si>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</si>
  <si>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</si>
  <si>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</si>
  <si>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</si>
  <si>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</si>
  <si>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</si>
  <si>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</si>
  <si>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</si>
  <si>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</si>
  <si>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</si>
  <si>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</si>
  <si>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</si>
  <si>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</si>
  <si>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</si>
  <si>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</si>
  <si>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</si>
  <si>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</si>
  <si>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</si>
  <si>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</si>
  <si>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</si>
  <si>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</si>
  <si>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</si>
  <si>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</si>
  <si>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</si>
  <si>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</si>
  <si>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</si>
  <si>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</si>
  <si>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</si>
  <si>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</si>
  <si>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</si>
  <si>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</si>
  <si>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</si>
  <si>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</si>
  <si>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</si>
  <si>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</si>
  <si>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</si>
  <si>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</si>
  <si>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</si>
  <si>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</si>
  <si>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</si>
  <si>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</si>
  <si>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</si>
  <si>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</si>
  <si>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</si>
  <si>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</si>
  <si>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</si>
  <si>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</si>
  <si>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</si>
  <si>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</si>
  <si>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</si>
  <si>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</si>
  <si>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</si>
  <si>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</si>
  <si>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</si>
  <si>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</si>
  <si>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</si>
  <si>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</si>
  <si>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</si>
  <si>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</si>
  <si>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</si>
  <si>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</si>
  <si>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</si>
  <si>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</si>
  <si>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</si>
  <si>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</si>
  <si>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</si>
  <si>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</si>
  <si>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</si>
  <si>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</si>
  <si>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</si>
  <si>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</si>
  <si>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</si>
  <si>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</si>
  <si>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</si>
  <si>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</si>
  <si>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</si>
  <si>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</si>
  <si>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</si>
  <si>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</si>
  <si>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</si>
  <si>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</si>
  <si>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</si>
  <si>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</si>
  <si>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</si>
  <si>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</si>
  <si>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</si>
  <si>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</si>
  <si>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</si>
  <si>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</si>
  <si>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</si>
  <si>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</si>
  <si>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</si>
  <si>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</si>
  <si>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</si>
  <si>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</si>
  <si>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</si>
  <si>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</si>
  <si>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</si>
  <si>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</si>
  <si>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</si>
  <si>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</si>
  <si>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</si>
  <si>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</si>
  <si>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</si>
  <si>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</si>
  <si>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</si>
  <si>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</si>
  <si>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</si>
  <si>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</si>
  <si>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</si>
  <si>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</si>
  <si>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</si>
  <si>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</si>
  <si>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</si>
  <si>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</si>
  <si>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</si>
  <si>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</si>
  <si>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</si>
  <si>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</si>
  <si>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</si>
  <si>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</si>
  <si>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</si>
  <si>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</si>
  <si>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</si>
  <si>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</si>
  <si>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</si>
  <si>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</si>
  <si>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</si>
  <si>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</si>
  <si>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</si>
  <si>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</si>
  <si>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</si>
  <si>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</si>
  <si>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</si>
  <si>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</si>
  <si>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</si>
  <si>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</si>
  <si>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</si>
  <si>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</si>
  <si>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</si>
  <si>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</si>
  <si>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</si>
  <si>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</si>
  <si>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</si>
  <si>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</si>
  <si>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</si>
  <si>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</si>
  <si>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</si>
  <si>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</si>
  <si>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</si>
  <si>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</si>
  <si>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</si>
  <si>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</si>
  <si>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</si>
  <si>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</si>
  <si>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</si>
  <si>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</si>
  <si>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</si>
  <si>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</si>
  <si>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</si>
  <si>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</si>
  <si>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</si>
  <si>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</si>
  <si>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</si>
  <si>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</si>
  <si>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</si>
  <si>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</si>
  <si>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</si>
  <si>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</si>
  <si>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</si>
  <si>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</si>
  <si>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</si>
  <si>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</si>
  <si>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</si>
  <si>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</si>
  <si>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</si>
  <si>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</si>
  <si>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</si>
  <si>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</si>
  <si>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</si>
  <si>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</si>
  <si>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</si>
  <si>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</si>
  <si>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</si>
  <si>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</si>
  <si>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</si>
  <si>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</si>
  <si>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</si>
  <si>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</si>
  <si>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</si>
  <si>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</si>
  <si>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</si>
  <si>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</si>
  <si>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</si>
  <si>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</si>
  <si>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</si>
  <si>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</si>
  <si>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</si>
  <si>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</si>
  <si>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</si>
  <si>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</si>
  <si>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</si>
  <si>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</si>
  <si>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</si>
  <si>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</si>
  <si>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</si>
  <si>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</si>
  <si>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</si>
  <si>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</si>
  <si>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</si>
  <si>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</si>
  <si>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</si>
  <si>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</si>
  <si>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</si>
  <si>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</si>
  <si>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</si>
  <si>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</si>
  <si>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</si>
  <si>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</si>
  <si>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</si>
  <si>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</si>
  <si>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</si>
  <si>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</si>
  <si>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</si>
  <si>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</si>
  <si>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</si>
  <si>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</si>
  <si>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</si>
  <si>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</si>
  <si>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</si>
  <si>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</si>
  <si>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</si>
  <si>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</si>
  <si>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</si>
  <si>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</si>
  <si>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</si>
  <si>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</si>
  <si>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</si>
  <si>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</si>
  <si>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</si>
  <si>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</si>
  <si>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</si>
  <si>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</si>
  <si>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</si>
  <si>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</si>
  <si>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</si>
  <si>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</si>
  <si>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</si>
  <si>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</si>
  <si>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</si>
  <si>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</si>
  <si>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</si>
  <si>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</si>
  <si>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</si>
  <si>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</si>
  <si>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</si>
  <si>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</si>
  <si>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</si>
  <si>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</si>
  <si>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</si>
  <si>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</si>
  <si>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</si>
  <si>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</si>
  <si>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</si>
  <si>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</si>
  <si>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</si>
  <si>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</si>
  <si>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</si>
  <si>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</si>
  <si>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</si>
  <si>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</si>
  <si>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</si>
  <si>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</si>
  <si>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</si>
  <si>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</si>
  <si>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</si>
  <si>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</si>
  <si>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</si>
  <si>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</si>
  <si>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</si>
  <si>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</si>
  <si>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</si>
  <si>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</si>
  <si>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</si>
  <si>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</si>
  <si>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</si>
  <si>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</si>
  <si>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</si>
  <si>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</si>
  <si>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</si>
  <si>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</si>
  <si>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</si>
  <si>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</si>
  <si>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</si>
  <si>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</si>
  <si>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</si>
  <si>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</si>
  <si>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</si>
  <si>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</si>
  <si>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</si>
  <si>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</si>
  <si>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</si>
  <si>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</si>
  <si>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</si>
  <si>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</si>
  <si>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</si>
  <si>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</si>
  <si>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</si>
  <si>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</si>
  <si>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</si>
  <si>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</si>
  <si>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</si>
  <si>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</si>
  <si>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</si>
  <si>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</si>
  <si>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</si>
  <si>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</si>
  <si>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</si>
  <si>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</si>
  <si>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</si>
  <si>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</si>
  <si>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</si>
  <si>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</si>
  <si>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</si>
  <si>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</si>
  <si>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</si>
  <si>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</si>
  <si>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</si>
  <si>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</si>
  <si>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</si>
  <si>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</si>
  <si>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</si>
  <si>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</si>
  <si>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</si>
  <si>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</si>
  <si>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</si>
  <si>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</si>
  <si>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</si>
  <si>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</si>
  <si>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</si>
  <si>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</si>
  <si>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</si>
  <si>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</si>
  <si>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</si>
  <si>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</si>
  <si>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</si>
  <si>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</si>
  <si>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</si>
  <si>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</si>
  <si>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</si>
  <si>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</si>
  <si>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</si>
  <si>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</si>
  <si>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</si>
  <si>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</si>
  <si>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</si>
  <si>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</si>
  <si>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</si>
  <si>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</si>
  <si>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</si>
  <si>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</si>
  <si>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</si>
  <si>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</si>
  <si>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</si>
  <si>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</si>
  <si>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</si>
  <si>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</si>
  <si>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</si>
  <si>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</si>
  <si>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</si>
  <si>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</si>
  <si>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</si>
  <si>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</si>
  <si>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</si>
  <si>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</si>
  <si>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</si>
  <si>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</si>
  <si>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</si>
  <si>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</si>
  <si>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</si>
  <si>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</si>
  <si>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</si>
  <si>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</si>
  <si>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</si>
  <si>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</si>
  <si>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</si>
  <si>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</si>
  <si>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</si>
  <si>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</si>
  <si>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</si>
  <si>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</si>
  <si>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</si>
  <si>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</si>
  <si>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</si>
  <si>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</si>
  <si>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</si>
  <si>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</si>
  <si>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</si>
  <si>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</si>
  <si>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</si>
  <si>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</si>
  <si>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</si>
  <si>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</si>
  <si>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</si>
  <si>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</si>
  <si>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</si>
  <si>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</si>
  <si>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</si>
  <si>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</si>
  <si>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</si>
  <si>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</si>
  <si>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</si>
  <si>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</si>
  <si>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</si>
  <si>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</si>
  <si>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</si>
  <si>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</si>
  <si>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</si>
  <si>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</si>
  <si>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</si>
  <si>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</si>
  <si>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</si>
  <si>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</si>
  <si>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</si>
  <si>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</si>
  <si>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</si>
  <si>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</si>
  <si>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</si>
  <si>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</si>
  <si>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</si>
  <si>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</si>
  <si>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</si>
  <si>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</si>
  <si>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</si>
  <si>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</si>
  <si>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</si>
  <si>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</si>
  <si>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</si>
  <si>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</si>
  <si>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</si>
  <si>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</si>
  <si>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</si>
  <si>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</si>
  <si>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</si>
  <si>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</si>
  <si>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</si>
  <si>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</si>
  <si>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</si>
  <si>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</si>
  <si>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</si>
  <si>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</si>
  <si>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</si>
  <si>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</si>
  <si>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</si>
  <si>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</si>
  <si>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</si>
  <si>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</si>
  <si>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</si>
  <si>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</si>
  <si>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</si>
  <si>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</si>
  <si>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</si>
  <si>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</si>
  <si>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</si>
  <si>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</si>
  <si>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</si>
  <si>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</si>
  <si>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</si>
  <si>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</si>
  <si>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</si>
  <si>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</si>
  <si>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</si>
  <si>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</si>
  <si>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</si>
  <si>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</si>
  <si>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</si>
  <si>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</si>
  <si>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</si>
  <si>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</si>
  <si>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</si>
  <si>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</si>
  <si>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</si>
  <si>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</si>
  <si>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</si>
  <si>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</si>
  <si>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</si>
  <si>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</si>
  <si>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</si>
  <si>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</si>
  <si>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</si>
  <si>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</si>
  <si>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</si>
  <si>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</si>
  <si>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</si>
  <si>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</si>
  <si>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</si>
  <si>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</si>
  <si>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</si>
  <si>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</si>
  <si>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</si>
  <si>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</si>
  <si>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</si>
  <si>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</si>
  <si>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</si>
  <si>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</si>
  <si>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</si>
  <si>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</si>
  <si>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</si>
  <si>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</si>
  <si>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</si>
  <si>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</si>
  <si>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</si>
  <si>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</si>
  <si>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</si>
  <si>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</si>
  <si>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</si>
  <si>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</si>
  <si>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</si>
  <si>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</si>
  <si>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</si>
  <si>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</si>
  <si>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</si>
  <si>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</si>
  <si>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</si>
  <si>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</si>
  <si>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</si>
  <si>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</si>
  <si>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</si>
  <si>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</si>
  <si>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</si>
  <si>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</si>
  <si>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</si>
  <si>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</si>
  <si>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</si>
  <si>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</si>
  <si>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</si>
  <si>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</si>
  <si>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</si>
  <si>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</si>
  <si>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</si>
  <si>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</si>
  <si>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</si>
  <si>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</si>
  <si>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</si>
  <si>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</si>
  <si>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</si>
  <si>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</si>
  <si>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</si>
  <si>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</si>
  <si>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</si>
  <si>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</si>
  <si>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</si>
  <si>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</si>
  <si>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</si>
  <si>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</si>
  <si>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</si>
  <si>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</si>
  <si>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</si>
  <si>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</si>
  <si>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</si>
  <si>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</si>
  <si>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</si>
  <si>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</si>
  <si>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</si>
  <si>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</si>
  <si>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</si>
  <si>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</si>
  <si>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</si>
  <si>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</si>
  <si>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</si>
  <si>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</si>
  <si>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</si>
  <si>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</si>
  <si>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</si>
  <si>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</si>
  <si>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</si>
  <si>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</si>
  <si>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</si>
  <si>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</si>
  <si>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</si>
  <si>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</si>
  <si>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</si>
  <si>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</si>
  <si>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</si>
  <si>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</si>
  <si>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</si>
  <si>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</si>
  <si>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</si>
  <si>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</si>
  <si>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</si>
  <si>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</si>
  <si>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</si>
  <si>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</si>
  <si>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</si>
  <si>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</si>
  <si>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</si>
  <si>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</si>
  <si>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</si>
  <si>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</si>
  <si>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</si>
  <si>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</si>
  <si>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</si>
  <si>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</si>
  <si>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</si>
  <si>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</si>
  <si>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</si>
  <si>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</si>
  <si>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</si>
  <si>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</si>
  <si>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</si>
  <si>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</si>
  <si>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</si>
  <si>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</si>
  <si>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</si>
  <si>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</si>
  <si>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</si>
  <si>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</si>
  <si>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</si>
  <si>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</si>
  <si>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</si>
  <si>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</si>
  <si>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</si>
  <si>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</si>
  <si>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</si>
  <si>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</si>
  <si>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</si>
  <si>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</si>
  <si>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</si>
  <si>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</si>
  <si>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</si>
  <si>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</si>
  <si>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</si>
  <si>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</si>
  <si>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</si>
  <si>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</si>
  <si>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</si>
  <si>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</si>
  <si>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</si>
  <si>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</si>
  <si>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</si>
  <si>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</si>
  <si>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</si>
  <si>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</si>
  <si>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</si>
  <si>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</si>
  <si>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</si>
  <si>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</si>
  <si>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</si>
  <si>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</si>
  <si>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</si>
  <si>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</si>
  <si>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</si>
  <si>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</si>
  <si>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</si>
  <si>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</si>
  <si>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</si>
  <si>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</si>
  <si>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</si>
  <si>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</si>
  <si>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</si>
  <si>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</si>
  <si>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</si>
  <si>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</si>
  <si>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</si>
  <si>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</si>
  <si>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</si>
  <si>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</si>
  <si>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</si>
  <si>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</si>
  <si>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</si>
  <si>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</si>
  <si>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</si>
  <si>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</si>
  <si>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</si>
  <si>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</si>
  <si>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</si>
  <si>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</si>
  <si>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</si>
  <si>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</si>
  <si>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</si>
  <si>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</si>
  <si>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</si>
  <si>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</si>
  <si>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</si>
  <si>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</si>
  <si>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</si>
  <si>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</si>
  <si>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</si>
  <si>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</si>
  <si>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</si>
  <si>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</si>
  <si>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</si>
  <si>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</si>
  <si>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</si>
  <si>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</si>
  <si>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</si>
  <si>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</si>
  <si>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</si>
  <si>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</si>
  <si>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</si>
  <si>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</si>
  <si>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</si>
  <si>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</si>
  <si>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</si>
  <si>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</si>
  <si>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</si>
  <si>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</si>
  <si>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</si>
  <si>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</si>
  <si>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</si>
  <si>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</si>
  <si>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</si>
  <si>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</si>
  <si>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</si>
  <si>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</si>
  <si>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</si>
  <si>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</si>
  <si>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</si>
  <si>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</si>
  <si>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</si>
  <si>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</si>
  <si>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</si>
  <si>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</si>
  <si>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</si>
  <si>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</si>
  <si>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</si>
  <si>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</si>
  <si>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</si>
  <si>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</si>
  <si>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</si>
  <si>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</si>
  <si>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</si>
  <si>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</si>
  <si>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</si>
  <si>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</si>
  <si>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</si>
  <si>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</si>
  <si>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</si>
  <si>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</si>
  <si>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</si>
  <si>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</si>
  <si>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</si>
  <si>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</si>
  <si>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</si>
  <si>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</si>
  <si>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</si>
  <si>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</si>
  <si>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</si>
  <si>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</si>
  <si>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</si>
  <si>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</si>
  <si>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</si>
  <si>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</si>
  <si>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</si>
  <si>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</si>
  <si>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</si>
  <si>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</si>
  <si>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</si>
  <si>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</si>
  <si>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</si>
  <si>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</si>
  <si>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</si>
  <si>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</si>
  <si>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</si>
  <si>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</si>
  <si>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</si>
  <si>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</si>
  <si>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</si>
  <si>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</si>
  <si>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</si>
  <si>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</si>
  <si>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</si>
  <si>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</si>
  <si>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</si>
  <si>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</si>
  <si>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</si>
  <si>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</si>
  <si>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</si>
  <si>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</si>
  <si>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</si>
  <si>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</si>
  <si>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</si>
  <si>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</si>
  <si>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</si>
  <si>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</si>
  <si>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</si>
  <si>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</si>
  <si>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</si>
  <si>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</si>
  <si>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</si>
  <si>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</si>
  <si>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</si>
  <si>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</si>
  <si>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</si>
  <si>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</si>
  <si>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</si>
  <si>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</si>
  <si>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</si>
  <si>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</si>
  <si>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</si>
  <si>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</si>
  <si>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</si>
  <si>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</si>
  <si>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</si>
  <si>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</si>
  <si>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</si>
  <si>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</si>
  <si>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</si>
  <si>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</si>
  <si>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</si>
  <si>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</si>
  <si>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</si>
  <si>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</si>
  <si>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</si>
  <si>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</si>
  <si>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</si>
  <si>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</si>
  <si>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</si>
  <si>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</si>
  <si>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</si>
  <si>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</si>
  <si>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</si>
  <si>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</si>
  <si>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</si>
  <si>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</si>
  <si>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</si>
  <si>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</si>
  <si>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</si>
  <si>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</si>
  <si>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</si>
  <si>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</si>
  <si>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</si>
  <si>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</si>
  <si>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</si>
  <si>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</si>
  <si>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</si>
  <si>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</si>
  <si>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</si>
  <si>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</si>
  <si>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</si>
  <si>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</si>
  <si>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</si>
  <si>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</si>
  <si>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</si>
  <si>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</si>
  <si>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</si>
  <si>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</si>
  <si>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</si>
  <si>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</si>
  <si>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</si>
  <si>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</si>
  <si>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</si>
  <si>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</si>
  <si>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</si>
  <si>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</si>
  <si>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</si>
  <si>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</si>
  <si>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</si>
  <si>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</si>
  <si>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</si>
  <si>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</si>
  <si>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</si>
  <si>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</si>
  <si>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</si>
  <si>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</si>
  <si>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</si>
  <si>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</si>
  <si>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</si>
  <si>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</si>
  <si>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</si>
  <si>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</si>
  <si>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</si>
  <si>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</si>
  <si>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</si>
  <si>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</si>
  <si>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</si>
  <si>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</si>
  <si>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</si>
  <si>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</si>
  <si>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</si>
  <si>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</si>
  <si>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</si>
  <si>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</si>
  <si>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</si>
  <si>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</si>
  <si>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</si>
  <si>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</si>
  <si>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</si>
  <si>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</si>
  <si>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</si>
  <si>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</si>
  <si>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</si>
  <si>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</si>
  <si>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</si>
  <si>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</si>
  <si>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</si>
  <si>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</si>
  <si>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</si>
  <si>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</si>
  <si>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</si>
  <si>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</si>
  <si>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</si>
  <si>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</si>
  <si>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</si>
  <si>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</si>
  <si>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</si>
  <si>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</si>
  <si>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</si>
  <si>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</si>
  <si>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</si>
  <si>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</si>
  <si>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</si>
  <si>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</si>
  <si>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</si>
  <si>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</si>
  <si>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</si>
  <si>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</si>
  <si>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</si>
  <si>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</si>
  <si>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</si>
  <si>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</si>
  <si>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</si>
  <si>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</si>
  <si>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</si>
  <si>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</si>
  <si>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</si>
  <si>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</si>
  <si>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</si>
  <si>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</si>
  <si>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</si>
  <si>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</si>
  <si>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</si>
  <si>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</si>
  <si>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</si>
  <si>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</si>
  <si>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</si>
  <si>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</si>
  <si>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</si>
  <si>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</si>
  <si>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</si>
  <si>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</si>
  <si>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</si>
  <si>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</si>
  <si>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</si>
  <si>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</si>
  <si>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</si>
  <si>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</si>
  <si>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</si>
  <si>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</si>
  <si>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</si>
  <si>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</si>
  <si>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</si>
  <si>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</si>
  <si>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</si>
  <si>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</si>
  <si>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</si>
  <si>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</si>
  <si>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</si>
  <si>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</si>
  <si>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</si>
  <si>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</si>
  <si>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</si>
  <si>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</si>
  <si>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</si>
  <si>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</si>
  <si>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</si>
  <si>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</si>
  <si>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</si>
  <si>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</si>
  <si>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</si>
  <si>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</si>
  <si>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</si>
  <si>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</si>
  <si>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</si>
  <si>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</si>
  <si>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</si>
  <si>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</si>
  <si>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</si>
  <si>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</si>
  <si>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</si>
  <si>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</si>
  <si>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</si>
  <si>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</si>
  <si>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</si>
  <si>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</si>
  <si>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</si>
  <si>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</si>
  <si>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</si>
  <si>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</si>
  <si>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</si>
  <si>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</si>
  <si>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</si>
  <si>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</si>
  <si>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</si>
  <si>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</si>
  <si>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</si>
  <si>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</si>
  <si>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</si>
  <si>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</si>
  <si>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</si>
  <si>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</si>
  <si>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</si>
  <si>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</si>
  <si>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</si>
  <si>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</si>
  <si>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</si>
  <si>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</si>
  <si>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</si>
  <si>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</si>
  <si>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</si>
  <si>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</si>
  <si>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</si>
  <si>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</si>
  <si>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</si>
  <si>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</si>
  <si>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</si>
  <si>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</si>
  <si>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</si>
  <si>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</si>
  <si>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</si>
  <si>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</si>
  <si>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</si>
  <si>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</si>
  <si>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</si>
  <si>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</si>
  <si>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</si>
  <si>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</si>
  <si>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</si>
  <si>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</si>
  <si>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</si>
  <si>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</si>
  <si>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</si>
  <si>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</si>
  <si>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</si>
  <si>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</si>
  <si>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</si>
  <si>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</si>
  <si>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</si>
  <si>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</si>
  <si>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</si>
  <si>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</si>
  <si>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</si>
  <si>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</si>
  <si>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</si>
  <si>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</si>
  <si>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</si>
  <si>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</si>
  <si>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</si>
  <si>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</si>
  <si>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</si>
  <si>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</si>
  <si>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</si>
  <si>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</si>
  <si>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</si>
  <si>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</si>
  <si>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</si>
  <si>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</si>
  <si>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</si>
  <si>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</si>
  <si>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</si>
  <si>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</si>
  <si>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</si>
  <si>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</si>
  <si>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</si>
  <si>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</si>
  <si>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</si>
  <si>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</si>
  <si>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</si>
  <si>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</si>
  <si>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</si>
  <si>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</si>
  <si>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</si>
  <si>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</si>
  <si>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</si>
  <si>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</si>
  <si>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</si>
  <si>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</si>
  <si>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</si>
  <si>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</si>
  <si>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</si>
  <si>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</si>
  <si>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</si>
  <si>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</si>
  <si>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</si>
  <si>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</si>
  <si>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</si>
  <si>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</si>
  <si>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</si>
  <si>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</si>
  <si>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</si>
  <si>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</si>
  <si>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</si>
  <si>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</si>
  <si>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</si>
  <si>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</si>
  <si>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</si>
  <si>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</si>
  <si>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</si>
  <si>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</si>
  <si>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</si>
  <si>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</si>
  <si>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</si>
  <si>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</si>
  <si>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</si>
  <si>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</si>
  <si>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</si>
  <si>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</si>
  <si>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</si>
  <si>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</si>
  <si>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</si>
  <si>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</si>
  <si>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</si>
  <si>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</si>
  <si>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</si>
  <si>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</si>
  <si>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</si>
  <si>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</si>
  <si>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</si>
  <si>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</si>
  <si>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</si>
  <si>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</si>
  <si>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</si>
  <si>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</si>
  <si>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</si>
  <si>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</si>
  <si>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</si>
  <si>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</si>
  <si>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</si>
  <si>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</si>
  <si>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</si>
  <si>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</si>
  <si>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</si>
  <si>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</si>
  <si>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</si>
  <si>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</si>
  <si>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</si>
  <si>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</si>
  <si>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</si>
  <si>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</si>
  <si>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</si>
  <si>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</si>
  <si>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</si>
  <si>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</si>
  <si>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</si>
  <si>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</si>
  <si>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</si>
  <si>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</si>
  <si>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</si>
  <si>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</si>
  <si>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</si>
  <si>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</si>
  <si>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</si>
  <si>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</si>
  <si>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</si>
  <si>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</si>
  <si>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</si>
  <si>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</si>
  <si>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</si>
  <si>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</si>
  <si>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</si>
  <si>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</si>
  <si>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</si>
  <si>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</si>
  <si>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</si>
  <si>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</si>
  <si>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</si>
  <si>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</si>
  <si>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</si>
  <si>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</si>
  <si>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</si>
  <si>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</si>
  <si>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</si>
  <si>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</si>
  <si>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</si>
  <si>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</si>
  <si>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</si>
  <si>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</si>
  <si>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</si>
  <si>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</si>
  <si>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</si>
  <si>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</si>
  <si>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</si>
  <si>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</si>
  <si>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</si>
  <si>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</si>
  <si>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</si>
  <si>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</si>
  <si>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</si>
  <si>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</si>
  <si>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</si>
  <si>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</si>
  <si>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</si>
  <si>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</si>
  <si>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</si>
  <si>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</si>
  <si>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</si>
  <si>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</si>
  <si>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</si>
  <si>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</si>
  <si>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</si>
  <si>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</si>
  <si>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</si>
  <si>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</si>
  <si>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</si>
  <si>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</si>
  <si>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</si>
  <si>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</si>
  <si>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</si>
  <si>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</si>
  <si>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</si>
  <si>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</si>
  <si>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</si>
  <si>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</si>
  <si>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</si>
  <si>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</si>
  <si>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</si>
  <si>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</si>
  <si>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</si>
  <si>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</si>
  <si>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</si>
  <si>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</si>
  <si>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</si>
  <si>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</si>
  <si>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</si>
  <si>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</si>
  <si>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</si>
  <si>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</si>
  <si>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</si>
  <si>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</si>
  <si>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</si>
  <si>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</si>
  <si>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</si>
  <si>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</si>
  <si>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</si>
  <si>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</si>
  <si>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</si>
  <si>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</si>
  <si>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</si>
  <si>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</si>
  <si>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</si>
  <si>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</si>
  <si>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</si>
  <si>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</si>
  <si>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</si>
  <si>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</si>
  <si>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</si>
  <si>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</si>
  <si>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</si>
  <si>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</si>
  <si>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</si>
  <si>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</si>
  <si>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</si>
  <si>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</si>
  <si>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</si>
  <si>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</si>
  <si>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</si>
  <si>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</si>
  <si>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</si>
  <si>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</si>
  <si>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</si>
  <si>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</si>
  <si>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</si>
  <si>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</si>
  <si>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</si>
  <si>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</si>
  <si>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</si>
  <si>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</si>
  <si>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</si>
  <si>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</si>
  <si>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</si>
  <si>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</si>
  <si>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</si>
  <si>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</si>
  <si>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</si>
  <si>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</si>
  <si>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</si>
  <si>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</si>
  <si>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</si>
  <si>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</si>
  <si>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</si>
  <si>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</si>
  <si>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</si>
  <si>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</si>
  <si>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</si>
  <si>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</si>
  <si>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</si>
  <si>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</si>
  <si>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</si>
  <si>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</si>
  <si>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</si>
  <si>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</si>
  <si>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</si>
  <si>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</si>
  <si>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</si>
  <si>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</si>
  <si>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</si>
  <si>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</si>
  <si>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</si>
  <si>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</si>
  <si>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</si>
  <si>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</si>
  <si>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</si>
  <si>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</si>
  <si>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</si>
  <si>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</si>
  <si>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</si>
  <si>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</si>
  <si>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</si>
  <si>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</si>
  <si>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</si>
  <si>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</si>
  <si>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</si>
  <si>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</si>
  <si>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</si>
  <si>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</si>
  <si>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</si>
  <si>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</si>
  <si>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</si>
  <si>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</si>
  <si>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</si>
  <si>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</si>
  <si>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</si>
  <si>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</si>
  <si>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</si>
  <si>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</si>
  <si>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</si>
  <si>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</si>
  <si>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</si>
  <si>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</si>
  <si>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</si>
  <si>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</si>
  <si>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</si>
  <si>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</si>
  <si>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</si>
  <si>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</si>
  <si>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</si>
  <si>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</si>
  <si>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</si>
  <si>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</si>
  <si>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</si>
  <si>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</si>
  <si>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</si>
  <si>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</si>
  <si>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</si>
  <si>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</si>
  <si>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</si>
  <si>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</si>
  <si>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</si>
  <si>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</si>
  <si>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</si>
  <si>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</si>
  <si>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</si>
  <si>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</si>
  <si>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</si>
  <si>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</si>
  <si>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</si>
  <si>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</si>
  <si>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</si>
  <si>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</si>
  <si>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</si>
  <si>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</si>
  <si>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</si>
  <si>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</si>
  <si>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</si>
  <si>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</si>
  <si>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</si>
  <si>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</si>
  <si>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</si>
  <si>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</si>
  <si>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</si>
  <si>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</si>
  <si>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</si>
  <si>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</si>
  <si>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</si>
  <si>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</si>
  <si>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</si>
  <si>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</si>
  <si>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</si>
  <si>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</si>
  <si>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</si>
  <si>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</si>
  <si>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</si>
  <si>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</si>
  <si>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</si>
  <si>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</si>
  <si>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</si>
  <si>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</si>
  <si>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</si>
  <si>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</si>
  <si>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</si>
  <si>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</si>
  <si>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</si>
  <si>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</si>
  <si>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</si>
  <si>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</si>
  <si>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</si>
  <si>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</si>
  <si>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</si>
  <si>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</si>
  <si>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</si>
  <si>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</si>
  <si>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</si>
  <si>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</si>
  <si>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</si>
  <si>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</si>
  <si>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</si>
  <si>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</si>
  <si>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</si>
  <si>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</si>
  <si>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</si>
  <si>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</si>
  <si>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</si>
  <si>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</si>
  <si>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</si>
  <si>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</si>
  <si>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</si>
  <si>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</si>
  <si>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</si>
  <si>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</si>
  <si>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</si>
  <si>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</si>
  <si>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</si>
  <si>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</si>
  <si>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</si>
  <si>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</si>
  <si>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</si>
  <si>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</si>
  <si>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</si>
  <si>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</si>
  <si>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</si>
  <si>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</si>
  <si>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</si>
  <si>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</si>
  <si>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</si>
  <si>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</si>
  <si>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</si>
  <si>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</si>
  <si>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</si>
  <si>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</si>
  <si>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</si>
  <si>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</si>
  <si>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</si>
  <si>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</si>
  <si>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</si>
  <si>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</si>
  <si>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</si>
  <si>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</si>
  <si>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</si>
  <si>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</si>
  <si>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</si>
  <si>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</si>
  <si>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</si>
  <si>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</si>
  <si>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</si>
  <si>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</si>
  <si>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</si>
  <si>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</si>
  <si>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</si>
  <si>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</si>
  <si>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</si>
  <si>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</si>
  <si>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</si>
  <si>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</si>
  <si>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</si>
  <si>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</si>
  <si>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</si>
  <si>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</si>
  <si>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</si>
  <si>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</si>
  <si>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</si>
  <si>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</si>
  <si>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</si>
  <si>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</si>
  <si>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</si>
  <si>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</si>
  <si>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</si>
  <si>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</si>
  <si>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</si>
  <si>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</si>
  <si>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</si>
  <si>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</si>
  <si>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</si>
  <si>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</si>
  <si>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</si>
  <si>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</si>
  <si>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</si>
  <si>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</si>
  <si>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</si>
  <si>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</si>
  <si>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</si>
  <si>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</si>
  <si>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</si>
  <si>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</si>
  <si>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</si>
  <si>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</si>
  <si>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</si>
  <si>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</si>
  <si>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</si>
  <si>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</si>
  <si>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</si>
  <si>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</si>
  <si>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</si>
  <si>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</si>
  <si>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</si>
  <si>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</si>
  <si>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</si>
  <si>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</si>
  <si>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</si>
  <si>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</si>
  <si>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</si>
  <si>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</si>
  <si>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</si>
  <si>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</si>
  <si>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</si>
  <si>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</si>
  <si>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</si>
  <si>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</si>
  <si>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</si>
  <si>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</si>
  <si>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</si>
  <si>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</si>
  <si>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</si>
  <si>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</si>
  <si>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</si>
  <si>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</si>
  <si>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</si>
  <si>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</si>
  <si>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</si>
  <si>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</si>
  <si>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</si>
  <si>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</si>
  <si>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</si>
  <si>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</si>
  <si>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</si>
  <si>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</si>
  <si>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</si>
  <si>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</si>
  <si>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</si>
  <si>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</si>
  <si>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</si>
  <si>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</si>
  <si>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</si>
  <si>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</si>
  <si>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</si>
  <si>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</si>
  <si>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</si>
  <si>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</si>
  <si>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</si>
  <si>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</si>
  <si>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</si>
  <si>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</si>
  <si>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</si>
  <si>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</si>
  <si>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</si>
  <si>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</si>
  <si>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</si>
  <si>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</si>
  <si>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</si>
  <si>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</si>
  <si>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</si>
  <si>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</si>
  <si>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</si>
  <si>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</si>
  <si>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</si>
  <si>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</si>
  <si>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</si>
  <si>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</si>
  <si>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</si>
  <si>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</si>
  <si>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</si>
  <si>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</si>
  <si>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</si>
  <si>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</si>
  <si>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</si>
  <si>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</si>
  <si>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</si>
  <si>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</si>
  <si>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</si>
  <si>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</si>
  <si>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</si>
  <si>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</si>
  <si>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</si>
  <si>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</si>
  <si>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</si>
  <si>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</si>
  <si>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</si>
  <si>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</si>
  <si>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</si>
  <si>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</si>
  <si>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</si>
  <si>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</si>
  <si>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</si>
  <si>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</si>
  <si>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</si>
  <si>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</si>
  <si>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</si>
  <si>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</si>
  <si>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</si>
  <si>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</si>
  <si>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</si>
  <si>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</si>
  <si>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</si>
  <si>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</si>
  <si>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</si>
  <si>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</si>
  <si>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</si>
  <si>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</si>
  <si>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</si>
  <si>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</si>
  <si>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</si>
  <si>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</si>
  <si>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</si>
  <si>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</si>
  <si>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</si>
  <si>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</si>
  <si>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</si>
  <si>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</si>
  <si>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</si>
  <si>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</si>
  <si>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</si>
  <si>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</si>
  <si>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</si>
  <si>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</si>
  <si>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</si>
  <si>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</si>
  <si>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</si>
  <si>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</si>
  <si>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</si>
  <si>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</si>
  <si>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</si>
  <si>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</si>
  <si>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</si>
  <si>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</si>
  <si>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</si>
  <si>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</si>
  <si>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</si>
  <si>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</si>
  <si>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</si>
  <si>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</si>
  <si>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</si>
  <si>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</si>
  <si>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</si>
  <si>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</si>
  <si>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</si>
  <si>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</si>
  <si>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</si>
  <si>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</si>
  <si>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</si>
  <si>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</si>
  <si>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</si>
  <si>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</si>
  <si>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</si>
  <si>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</si>
  <si>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</si>
  <si>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</si>
  <si>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</si>
  <si>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</si>
  <si>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</si>
  <si>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</si>
  <si>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</si>
  <si>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</si>
  <si>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</si>
  <si>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</si>
  <si>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</si>
  <si>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</si>
  <si>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</si>
  <si>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</si>
  <si>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</si>
  <si>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</si>
  <si>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</si>
  <si>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</si>
  <si>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</si>
  <si>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</si>
  <si>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</si>
  <si>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</si>
  <si>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</si>
  <si>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</si>
  <si>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</si>
  <si>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</si>
  <si>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</si>
  <si>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</si>
  <si>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</si>
  <si>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</si>
  <si>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</si>
  <si>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</si>
  <si>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</si>
  <si>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</si>
  <si>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</si>
  <si>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</si>
  <si>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</si>
  <si>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</si>
  <si>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</si>
  <si>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</si>
  <si>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</si>
  <si>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</si>
  <si>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</si>
  <si>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</si>
  <si>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</si>
  <si>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</si>
  <si>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</si>
  <si>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</si>
  <si>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</si>
  <si>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</si>
  <si>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</si>
  <si>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</si>
  <si>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</si>
  <si>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</si>
  <si>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</si>
  <si>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</si>
  <si>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</si>
  <si>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</si>
  <si>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</si>
  <si>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</si>
  <si>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</si>
  <si>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</si>
  <si>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</si>
  <si>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</si>
  <si>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</si>
  <si>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</si>
  <si>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</si>
  <si>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</si>
  <si>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</si>
  <si>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</si>
  <si>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</si>
  <si>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</si>
  <si>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</si>
  <si>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</si>
  <si>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</si>
  <si>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</si>
  <si>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</si>
  <si>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</si>
  <si>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</si>
  <si>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</si>
  <si>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</si>
  <si>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</si>
  <si>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</si>
  <si>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</si>
  <si>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</si>
  <si>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</si>
  <si>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</si>
  <si>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</si>
  <si>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</si>
  <si>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</si>
  <si>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</si>
  <si>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</si>
  <si>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</si>
  <si>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</si>
  <si>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</si>
  <si>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</si>
  <si>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</si>
  <si>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</si>
  <si>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</si>
  <si>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</si>
  <si>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</si>
  <si>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</si>
  <si>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</si>
  <si>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</si>
  <si>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</si>
  <si>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</si>
  <si>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</si>
  <si>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</si>
  <si>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</si>
  <si>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</si>
  <si>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</si>
  <si>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</si>
  <si>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</si>
  <si>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</si>
  <si>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</si>
  <si>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</si>
  <si>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</si>
  <si>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</si>
  <si>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</si>
  <si>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</si>
  <si>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</si>
  <si>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</si>
  <si>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</si>
  <si>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</si>
  <si>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</si>
  <si>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</si>
  <si>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</si>
  <si>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</si>
  <si>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</si>
  <si>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</si>
  <si>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</si>
  <si>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</si>
  <si>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</si>
  <si>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</si>
  <si>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</si>
  <si>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</si>
  <si>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</si>
  <si>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</si>
  <si>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</si>
  <si>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</si>
  <si>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</si>
  <si>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</si>
  <si>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</si>
  <si>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</si>
  <si>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</si>
  <si>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</si>
  <si>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</si>
  <si>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</si>
  <si>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</si>
  <si>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</si>
  <si>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</si>
  <si>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</si>
  <si>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</si>
  <si>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</si>
  <si>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</si>
  <si>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</si>
  <si>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</si>
  <si>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</si>
  <si>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</si>
  <si>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</si>
  <si>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</si>
  <si>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</si>
  <si>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</si>
  <si>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</si>
  <si>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</si>
  <si>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</si>
  <si>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</si>
  <si>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</si>
  <si>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</si>
  <si>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</si>
  <si>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</si>
  <si>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</si>
  <si>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</si>
  <si>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</si>
  <si>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</si>
  <si>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</si>
  <si>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</si>
  <si>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</si>
  <si>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</si>
  <si>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</si>
  <si>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</si>
  <si>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</si>
  <si>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</si>
  <si>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</si>
  <si>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</si>
  <si>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</si>
  <si>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</si>
  <si>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</si>
  <si>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</si>
  <si>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</si>
  <si>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</si>
  <si>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</si>
  <si>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</si>
  <si>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</si>
  <si>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</si>
  <si>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</si>
  <si>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</si>
  <si>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</si>
  <si>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</si>
  <si>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</si>
  <si>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</si>
  <si>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</si>
  <si>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</si>
  <si>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</si>
  <si>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</si>
  <si>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</si>
  <si>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</si>
  <si>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</si>
  <si>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</si>
  <si>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</si>
  <si>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</si>
  <si>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</si>
  <si>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</si>
  <si>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</si>
  <si>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</si>
  <si>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</si>
  <si>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</si>
  <si>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</si>
  <si>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</si>
  <si>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</si>
  <si>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</si>
  <si>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</si>
  <si>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</si>
  <si>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</si>
  <si>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</si>
  <si>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</si>
  <si>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</si>
  <si>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</si>
  <si>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</si>
  <si>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</si>
  <si>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</si>
  <si>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</si>
  <si>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</si>
  <si>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</si>
  <si>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</si>
  <si>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</si>
  <si>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</si>
  <si>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</si>
  <si>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</si>
  <si>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</si>
  <si>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</si>
  <si>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</si>
  <si>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</si>
  <si>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</si>
  <si>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</si>
  <si>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</si>
  <si>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</si>
  <si>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</si>
  <si>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</si>
  <si>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</si>
  <si>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</si>
  <si>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</si>
  <si>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</si>
  <si>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</si>
  <si>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</si>
  <si>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</si>
  <si>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</si>
  <si>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</si>
  <si>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</si>
  <si>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</si>
  <si>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</si>
  <si>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</si>
  <si>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</si>
  <si>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</si>
  <si>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</si>
  <si>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</si>
  <si>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</si>
  <si>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</si>
  <si>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</si>
  <si>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</si>
  <si>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</si>
  <si>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</si>
  <si>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</si>
  <si>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</si>
  <si>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</si>
  <si>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</si>
  <si>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</si>
  <si>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</si>
  <si>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</si>
  <si>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</si>
  <si>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</si>
  <si>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</si>
  <si>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</si>
  <si>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</si>
  <si>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</si>
  <si>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</si>
  <si>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</si>
  <si>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</si>
  <si>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</si>
  <si>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</si>
  <si>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</si>
  <si>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</si>
  <si>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</si>
  <si>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</si>
  <si>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</si>
  <si>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</si>
  <si>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</si>
  <si>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</si>
  <si>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</si>
  <si>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</si>
  <si>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</si>
  <si>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</si>
  <si>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</si>
  <si>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</si>
  <si>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</si>
  <si>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</si>
  <si>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</si>
  <si>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</si>
  <si>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</si>
  <si>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</si>
  <si>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</si>
  <si>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</si>
  <si>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</si>
  <si>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</si>
  <si>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</si>
  <si>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</si>
  <si>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</si>
  <si>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</si>
  <si>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</si>
  <si>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</si>
  <si>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</si>
  <si>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</si>
  <si>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</si>
  <si>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</si>
  <si>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</si>
  <si>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</si>
  <si>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</si>
  <si>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</si>
  <si>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</si>
  <si>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</si>
  <si>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</si>
  <si>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</si>
  <si>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</si>
  <si>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</si>
  <si>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</si>
  <si>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</si>
  <si>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</si>
  <si>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</si>
  <si>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</si>
  <si>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</si>
  <si>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</si>
  <si>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</si>
  <si>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</si>
  <si>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</si>
  <si>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</si>
  <si>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</si>
  <si>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</si>
  <si>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</si>
  <si>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</si>
  <si>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</si>
  <si>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</si>
  <si>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</si>
  <si>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</si>
  <si>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</si>
  <si>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</si>
  <si>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</si>
  <si>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</si>
  <si>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</si>
  <si>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</si>
  <si>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</si>
  <si>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</si>
  <si>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</si>
  <si>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</si>
  <si>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</si>
  <si>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</si>
  <si>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</si>
  <si>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</si>
  <si>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</si>
  <si>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</si>
  <si>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</si>
  <si>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</si>
  <si>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</si>
  <si>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</si>
  <si>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</si>
  <si>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</si>
  <si>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</si>
  <si>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</si>
  <si>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</si>
  <si>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</si>
  <si>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</si>
  <si>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</si>
  <si>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</si>
  <si>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</si>
  <si>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</si>
  <si>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</si>
  <si>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</si>
  <si>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</si>
  <si>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</si>
  <si>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</si>
  <si>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</si>
  <si>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</si>
  <si>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</si>
  <si>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</si>
  <si>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</si>
  <si>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</si>
  <si>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</si>
  <si>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</si>
  <si>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</si>
  <si>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</si>
  <si>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</si>
  <si>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</si>
  <si>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</si>
  <si>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</si>
  <si>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</si>
  <si>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</si>
  <si>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</si>
  <si>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</si>
  <si>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</si>
  <si>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</si>
  <si>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</si>
  <si>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</si>
  <si>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</si>
  <si>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</si>
  <si>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</si>
  <si>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</si>
  <si>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</si>
  <si>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</si>
  <si>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</si>
  <si>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</si>
  <si>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</si>
  <si>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</si>
  <si>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</si>
  <si>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</si>
  <si>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</si>
  <si>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</si>
  <si>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</si>
  <si>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</si>
  <si>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</si>
  <si>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</si>
  <si>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</si>
  <si>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</si>
  <si>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</si>
  <si>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</si>
  <si>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</si>
  <si>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</si>
  <si>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</si>
  <si>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</si>
  <si>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</si>
  <si>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</si>
  <si>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</si>
  <si>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</si>
  <si>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</si>
  <si>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</si>
  <si>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</si>
  <si>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</si>
  <si>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</si>
  <si>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</si>
  <si>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</si>
  <si>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</si>
  <si>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</si>
  <si>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</si>
  <si>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</si>
  <si>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</si>
  <si>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</si>
  <si>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</si>
  <si>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</si>
  <si>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</si>
  <si>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</si>
  <si>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</si>
  <si>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</si>
  <si>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</si>
  <si>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</si>
  <si>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</si>
  <si>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</si>
  <si>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</si>
  <si>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</si>
  <si>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</si>
  <si>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</si>
  <si>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</si>
  <si>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</si>
  <si>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</si>
  <si>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</si>
  <si>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</si>
  <si>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</si>
  <si>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</si>
  <si>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</si>
  <si>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</si>
  <si>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</si>
  <si>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</si>
  <si>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</si>
  <si>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</si>
  <si>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</si>
  <si>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</si>
  <si>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</si>
  <si>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</si>
  <si>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</si>
  <si>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</si>
  <si>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</si>
  <si>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</si>
  <si>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</si>
  <si>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</si>
  <si>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</si>
  <si>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</si>
  <si>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</si>
  <si>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</si>
  <si>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</si>
  <si>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</si>
  <si>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</si>
  <si>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</si>
  <si>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</si>
  <si>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</si>
  <si>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</si>
  <si>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</si>
  <si>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</si>
  <si>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</si>
  <si>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</si>
  <si>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</si>
  <si>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</si>
  <si>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</si>
  <si>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</si>
  <si>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</si>
  <si>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</si>
  <si>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</si>
  <si>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</si>
  <si>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</si>
  <si>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</si>
  <si>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</si>
  <si>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</si>
  <si>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</si>
  <si>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</si>
  <si>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</si>
  <si>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</si>
  <si>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</si>
  <si>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</si>
  <si>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</si>
  <si>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</si>
  <si>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</si>
  <si>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</si>
  <si>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</si>
  <si>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</si>
  <si>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</si>
  <si>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</si>
  <si>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</si>
  <si>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</si>
  <si>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</si>
  <si>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</si>
  <si>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</si>
  <si>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</si>
  <si>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</si>
  <si>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</si>
  <si>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</si>
  <si>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</si>
  <si>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</si>
  <si>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</si>
  <si>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</si>
  <si>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</si>
  <si>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</si>
  <si>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</si>
  <si>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</si>
  <si>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</si>
  <si>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</si>
  <si>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</si>
  <si>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</si>
  <si>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</si>
  <si>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</si>
  <si>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</si>
  <si>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</si>
  <si>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</si>
  <si>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</si>
  <si>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</si>
  <si>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</si>
  <si>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</si>
  <si>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</si>
  <si>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</si>
  <si>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</si>
  <si>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</si>
  <si>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</si>
  <si>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</si>
  <si>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</si>
  <si>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</si>
  <si>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</si>
  <si>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</si>
  <si>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</si>
  <si>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</si>
  <si>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</si>
  <si>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</si>
  <si>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</si>
  <si>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</si>
  <si>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</si>
  <si>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</si>
  <si>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</si>
  <si>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</si>
  <si>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</si>
  <si>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</si>
  <si>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</si>
  <si>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</si>
  <si>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</si>
  <si>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</si>
  <si>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</si>
  <si>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</si>
  <si>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</si>
  <si>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</si>
  <si>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</si>
  <si>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</si>
  <si>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</si>
  <si>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</si>
  <si>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</si>
  <si>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</si>
  <si>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</si>
  <si>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</si>
  <si>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</si>
  <si>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</si>
  <si>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</si>
  <si>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</si>
  <si>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</si>
  <si>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</si>
  <si>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</si>
  <si>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</si>
  <si>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</si>
  <si>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</si>
  <si>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</si>
  <si>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</si>
  <si>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</si>
  <si>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</si>
  <si>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</si>
  <si>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</si>
  <si>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</si>
  <si>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</si>
  <si>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</si>
  <si>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</si>
  <si>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</si>
  <si>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</si>
  <si>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</si>
  <si>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</si>
  <si>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</si>
  <si>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</si>
  <si>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</si>
  <si>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</si>
  <si>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</si>
  <si>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</si>
  <si>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</si>
  <si>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</si>
  <si>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</si>
  <si>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</si>
  <si>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</si>
  <si>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</si>
  <si>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</si>
  <si>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</si>
  <si>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</si>
  <si>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</si>
  <si>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</si>
  <si>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</si>
  <si>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</si>
  <si>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</si>
  <si>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</si>
  <si>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</si>
  <si>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</si>
  <si>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</si>
  <si>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</si>
  <si>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</si>
  <si>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</si>
  <si>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</si>
  <si>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</si>
  <si>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</si>
  <si>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</si>
  <si>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</si>
  <si>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</si>
  <si>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</si>
  <si>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</si>
  <si>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</si>
  <si>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</si>
  <si>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</si>
  <si>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</si>
  <si>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</si>
  <si>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</si>
  <si>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</si>
  <si>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</si>
  <si>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</si>
  <si>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</si>
  <si>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</si>
  <si>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</si>
  <si>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</si>
  <si>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</si>
  <si>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</si>
  <si>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</si>
  <si>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</si>
  <si>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</si>
  <si>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</si>
  <si>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</si>
  <si>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</si>
  <si>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</si>
  <si>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</si>
  <si>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</si>
  <si>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</si>
  <si>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</si>
  <si>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</si>
  <si>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</si>
  <si>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</si>
  <si>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</si>
  <si>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</si>
  <si>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</si>
  <si>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</si>
  <si>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</si>
  <si>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</si>
  <si>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</si>
  <si>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</si>
  <si>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</si>
  <si>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</si>
  <si>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</si>
  <si>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</si>
  <si>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</si>
  <si>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</si>
  <si>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</si>
  <si>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</si>
  <si>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</si>
  <si>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</si>
  <si>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</si>
  <si>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</si>
  <si>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</si>
  <si>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</si>
  <si>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</si>
  <si>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</si>
  <si>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</si>
  <si>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</si>
  <si>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</si>
  <si>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</si>
  <si>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</si>
  <si>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</si>
  <si>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</si>
  <si>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</si>
  <si>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</si>
  <si>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</si>
  <si>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</si>
  <si>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</si>
  <si>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</si>
  <si>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</si>
  <si>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</si>
  <si>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</si>
  <si>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</si>
  <si>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</si>
  <si>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</si>
  <si>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</si>
  <si>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</si>
  <si>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</si>
  <si>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</si>
  <si>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</si>
  <si>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</si>
  <si>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</si>
  <si>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</si>
  <si>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</si>
  <si>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</si>
  <si>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</si>
  <si>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</si>
  <si>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</si>
  <si>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</si>
  <si>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</si>
  <si>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</si>
  <si>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</si>
  <si>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</si>
  <si>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</si>
  <si>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</si>
  <si>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</si>
  <si>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</si>
  <si>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</si>
  <si>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</si>
  <si>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</si>
  <si>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</si>
  <si>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</si>
  <si>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</si>
  <si>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</si>
  <si>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</si>
  <si>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</si>
  <si>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</si>
  <si>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</si>
  <si>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</si>
  <si>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</si>
  <si>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</si>
  <si>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</si>
  <si>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</si>
  <si>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</si>
  <si>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</si>
  <si>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</si>
  <si>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</si>
  <si>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</si>
  <si>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</si>
  <si>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</si>
  <si>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</si>
  <si>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</si>
  <si>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</si>
  <si>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</si>
  <si>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</si>
  <si>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</si>
  <si>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</si>
  <si>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</si>
  <si>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</si>
  <si>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</si>
  <si>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</si>
  <si>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</si>
  <si>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</si>
  <si>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</si>
  <si>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</si>
  <si>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</si>
  <si>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</si>
  <si>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</si>
  <si>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</si>
  <si>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</si>
  <si>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</si>
  <si>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</si>
  <si>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</si>
  <si>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</si>
  <si>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</si>
  <si>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</si>
  <si>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</si>
  <si>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</si>
  <si>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</si>
  <si>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</si>
  <si>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</si>
  <si>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</si>
  <si>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</si>
  <si>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</si>
  <si>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</si>
  <si>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</si>
  <si>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</si>
  <si>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</si>
  <si>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</si>
  <si>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</si>
  <si>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</si>
  <si>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</si>
  <si>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</si>
  <si>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</si>
  <si>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</si>
  <si>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</si>
  <si>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</si>
  <si>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</si>
  <si>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</si>
  <si>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</si>
  <si>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</si>
  <si>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</si>
  <si>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</si>
  <si>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</si>
  <si>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</si>
  <si>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</si>
  <si>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</si>
  <si>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</si>
  <si>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</si>
  <si>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</si>
  <si>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</si>
  <si>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</si>
  <si>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</si>
  <si>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</si>
  <si>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</si>
  <si>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</si>
  <si>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</si>
  <si>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</si>
  <si>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</si>
  <si>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</si>
  <si>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</si>
  <si>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</si>
  <si>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</si>
  <si>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</si>
  <si>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</si>
  <si>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</si>
  <si>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</si>
  <si>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</si>
  <si>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</si>
  <si>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</si>
  <si>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</si>
  <si>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</si>
  <si>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</si>
  <si>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</si>
  <si>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</si>
  <si>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</si>
  <si>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</si>
  <si>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</si>
  <si>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</si>
  <si>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</si>
  <si>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</si>
  <si>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</si>
  <si>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</si>
  <si>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</si>
  <si>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</si>
  <si>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</si>
  <si>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</si>
  <si>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</si>
  <si>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</si>
  <si>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</si>
  <si>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</si>
  <si>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</si>
  <si>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</si>
  <si>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</si>
  <si>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</si>
  <si>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</si>
  <si>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</si>
  <si>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</si>
  <si>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</si>
  <si>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</si>
  <si>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</si>
  <si>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</si>
  <si>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</si>
  <si>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</si>
  <si>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</si>
  <si>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</si>
  <si>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</si>
  <si>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</si>
  <si>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</si>
  <si>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</si>
  <si>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</si>
  <si>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</si>
  <si>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</si>
  <si>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</si>
  <si>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</si>
  <si>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</si>
  <si>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</si>
  <si>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</si>
  <si>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</si>
  <si>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</si>
  <si>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</si>
  <si>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</si>
  <si>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</si>
  <si>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</si>
  <si>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</si>
  <si>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</si>
  <si>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</si>
  <si>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</si>
  <si>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</si>
  <si>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</si>
  <si>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</si>
  <si>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</si>
  <si>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</si>
  <si>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</si>
  <si>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</si>
  <si>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</si>
  <si>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</si>
  <si>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</si>
  <si>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</si>
  <si>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</si>
  <si>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</si>
  <si>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</si>
  <si>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</si>
  <si>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</si>
  <si>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</si>
  <si>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</si>
  <si>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</si>
  <si>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</si>
  <si>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</si>
  <si>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</si>
  <si>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</si>
  <si>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</si>
  <si>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</si>
  <si>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</si>
  <si>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</si>
  <si>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</si>
  <si>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</si>
  <si>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</si>
  <si>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</si>
  <si>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</si>
  <si>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</si>
  <si>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</si>
  <si>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</si>
  <si>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</si>
  <si>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</si>
  <si>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</si>
  <si>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</si>
  <si>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</si>
  <si>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</si>
  <si>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</si>
  <si>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</si>
  <si>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</si>
  <si>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</si>
  <si>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</si>
  <si>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</si>
  <si>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</si>
  <si>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</si>
  <si>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</si>
  <si>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</si>
  <si>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</si>
  <si>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</si>
  <si>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</si>
  <si>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</si>
  <si>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</si>
  <si>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</si>
  <si>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</si>
  <si>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</si>
  <si>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</si>
  <si>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</si>
  <si>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</si>
  <si>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</si>
  <si>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</si>
  <si>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</si>
  <si>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</si>
  <si>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</si>
  <si>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</si>
  <si>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</si>
  <si>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</si>
  <si>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</si>
  <si>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</si>
  <si>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</si>
  <si>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</si>
  <si>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</si>
  <si>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</si>
  <si>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</si>
  <si>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</si>
  <si>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</si>
  <si>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</si>
  <si>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</si>
  <si>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</si>
  <si>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</si>
  <si>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</si>
  <si>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</si>
  <si>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</si>
  <si>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</si>
  <si>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</si>
  <si>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</si>
  <si>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</si>
  <si>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</si>
  <si>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</si>
  <si>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</si>
  <si>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</si>
  <si>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</si>
  <si>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</si>
  <si>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</si>
  <si>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</si>
  <si>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</si>
  <si>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</si>
  <si>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</si>
  <si>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</si>
  <si>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</si>
  <si>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</si>
  <si>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</si>
  <si>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</si>
  <si>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</si>
  <si>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</si>
  <si>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</si>
  <si>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</si>
  <si>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</si>
  <si>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</si>
  <si>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</si>
  <si>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</si>
  <si>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</si>
  <si>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</si>
  <si>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</si>
  <si>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</si>
  <si>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</si>
  <si>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</si>
  <si>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</si>
  <si>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</si>
  <si>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</si>
  <si>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</si>
  <si>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</si>
  <si>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</si>
  <si>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</si>
  <si>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</si>
  <si>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</si>
  <si>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</si>
  <si>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</si>
  <si>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</si>
  <si>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</si>
  <si>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</si>
  <si>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</si>
  <si>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</si>
  <si>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</si>
  <si>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</si>
  <si>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</si>
  <si>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</si>
  <si>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</si>
  <si>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</si>
  <si>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</si>
  <si>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</si>
  <si>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</si>
  <si>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</si>
  <si>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</si>
  <si>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</si>
  <si>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</si>
  <si>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</si>
  <si>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</si>
  <si>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</si>
  <si>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</si>
  <si>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</si>
  <si>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</si>
  <si>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</si>
  <si>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</si>
  <si>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</si>
  <si>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</si>
  <si>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</si>
  <si>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</si>
  <si>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</si>
  <si>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</si>
  <si>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</si>
  <si>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</si>
  <si>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</si>
  <si>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</si>
  <si>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</si>
  <si>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</si>
  <si>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</si>
  <si>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</si>
  <si>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</si>
  <si>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</si>
  <si>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</si>
  <si>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</si>
  <si>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</si>
  <si>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</si>
  <si>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</si>
  <si>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</si>
  <si>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</si>
  <si>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</si>
  <si>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</si>
  <si>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</si>
  <si>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</si>
  <si>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</si>
  <si>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</si>
  <si>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</si>
  <si>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</si>
  <si>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</si>
  <si>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</si>
  <si>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</si>
  <si>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</si>
  <si>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</si>
  <si>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</si>
  <si>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</si>
  <si>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</si>
  <si>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</si>
  <si>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</si>
  <si>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</si>
  <si>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</si>
  <si>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</si>
  <si>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</si>
  <si>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</si>
  <si>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</si>
  <si>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</si>
  <si>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</si>
  <si>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</si>
  <si>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</si>
  <si>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</si>
  <si>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</si>
  <si>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</si>
  <si>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</si>
  <si>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</si>
  <si>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</si>
  <si>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</si>
  <si>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</si>
  <si>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</si>
  <si>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</si>
  <si>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</si>
  <si>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</si>
  <si>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</si>
  <si>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</si>
  <si>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</si>
  <si>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</si>
  <si>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</si>
  <si>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</si>
  <si>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</si>
  <si>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</si>
  <si>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</si>
  <si>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</si>
  <si>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</si>
  <si>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</si>
  <si>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</si>
  <si>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</si>
  <si>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</si>
  <si>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</si>
  <si>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</si>
  <si>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</si>
  <si>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</si>
  <si>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</si>
  <si>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</si>
  <si>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</si>
  <si>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</si>
  <si>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</si>
  <si>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</si>
  <si>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</si>
  <si>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</si>
  <si>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</si>
  <si>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</si>
  <si>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</si>
  <si>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</si>
  <si>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</si>
  <si>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</si>
  <si>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</si>
  <si>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</si>
  <si>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</si>
  <si>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</si>
  <si>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</si>
  <si>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</si>
  <si>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</si>
  <si>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</si>
  <si>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</si>
  <si>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</si>
  <si>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</si>
  <si>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</si>
  <si>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</si>
  <si>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</si>
  <si>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</si>
  <si>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</si>
  <si>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</si>
  <si>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</si>
  <si>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</si>
  <si>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</si>
  <si>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</si>
  <si>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</si>
  <si>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</si>
  <si>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</si>
  <si>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</si>
  <si>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</si>
  <si>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</si>
  <si>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</si>
  <si>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</si>
  <si>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</si>
  <si>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</si>
  <si>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</si>
  <si>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</si>
  <si>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</si>
  <si>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</si>
  <si>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</si>
  <si>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</si>
  <si>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</si>
  <si>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</si>
  <si>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</si>
  <si>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</si>
  <si>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</si>
  <si>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</si>
  <si>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</si>
  <si>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</si>
  <si>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</si>
  <si>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</si>
  <si>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</si>
  <si>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</si>
  <si>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</si>
  <si>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</si>
  <si>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</si>
  <si>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</si>
  <si>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</si>
  <si>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</si>
  <si>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</si>
  <si>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</si>
  <si>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</si>
  <si>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</si>
  <si>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</si>
  <si>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</si>
  <si>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</si>
  <si>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</si>
  <si>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</si>
  <si>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</si>
  <si>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</si>
  <si>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</si>
  <si>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</si>
  <si>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</si>
  <si>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</si>
  <si>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</si>
  <si>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</si>
  <si>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</si>
  <si>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</si>
  <si>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</si>
  <si>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</si>
  <si>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</si>
  <si>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</si>
  <si>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</si>
  <si>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</si>
  <si>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</si>
  <si>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</si>
  <si>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</si>
  <si>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</si>
  <si>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</si>
  <si>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</si>
  <si>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</si>
  <si>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</si>
  <si>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</si>
  <si>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</si>
  <si>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</si>
  <si>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</si>
  <si>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</si>
  <si>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</si>
  <si>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</si>
  <si>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</si>
  <si>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</si>
  <si>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</si>
  <si>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</si>
  <si>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</si>
  <si>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</si>
  <si>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</si>
  <si>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</si>
  <si>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</si>
  <si>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</si>
  <si>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</si>
  <si>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</si>
  <si>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</si>
  <si>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</si>
  <si>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</si>
  <si>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</si>
  <si>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</si>
  <si>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</si>
  <si>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</si>
  <si>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</si>
  <si>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</si>
  <si>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</si>
  <si>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</si>
  <si>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</si>
  <si>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</si>
  <si>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</si>
  <si>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</si>
  <si>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</si>
  <si>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</si>
  <si>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</si>
  <si>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</si>
  <si>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</si>
  <si>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</si>
  <si>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</si>
  <si>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</si>
  <si>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</si>
  <si>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</si>
  <si>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</si>
  <si>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</si>
  <si>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</si>
  <si>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</si>
  <si>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</si>
  <si>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</si>
  <si>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</si>
  <si>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</si>
  <si>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</si>
  <si>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</si>
  <si>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</si>
  <si>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</si>
  <si>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</si>
  <si>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</si>
  <si>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</si>
  <si>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</si>
  <si>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</si>
  <si>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</si>
  <si>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</si>
  <si>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</si>
  <si>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</si>
  <si>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</si>
  <si>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</si>
  <si>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</si>
  <si>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</si>
  <si>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</si>
  <si>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</si>
  <si>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</si>
  <si>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</si>
  <si>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</si>
  <si>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</si>
  <si>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</si>
  <si>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</si>
  <si>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</si>
  <si>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</si>
  <si>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</si>
  <si>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</si>
  <si>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</si>
  <si>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</si>
  <si>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</si>
  <si>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</si>
  <si>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</si>
  <si>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</si>
  <si>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</si>
  <si>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</si>
  <si>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</si>
  <si>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</si>
  <si>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</si>
  <si>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</si>
  <si>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</si>
  <si>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</si>
  <si>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</si>
  <si>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</si>
  <si>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</si>
  <si>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</si>
  <si>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</si>
  <si>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</si>
  <si>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</si>
  <si>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</si>
  <si>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</si>
  <si>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</si>
  <si>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</si>
  <si>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</si>
  <si>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</si>
  <si>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</si>
  <si>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</si>
  <si>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</si>
  <si>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</si>
  <si>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</si>
  <si>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</si>
  <si>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</si>
  <si>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</si>
  <si>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</si>
  <si>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</si>
  <si>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</si>
  <si>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</si>
  <si>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</si>
  <si>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</si>
  <si>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</si>
  <si>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</si>
  <si>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</si>
  <si>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</si>
  <si>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</si>
  <si>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</si>
  <si>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</si>
  <si>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</si>
  <si>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</si>
  <si>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</si>
  <si>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</si>
  <si>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</si>
  <si>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</si>
  <si>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</si>
  <si>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</si>
  <si>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</si>
  <si>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</si>
  <si>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</si>
  <si>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</si>
  <si>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</si>
  <si>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</si>
  <si>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</si>
  <si>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</si>
  <si>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</si>
  <si>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</si>
  <si>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</si>
  <si>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</si>
  <si>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</si>
  <si>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</si>
  <si>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</si>
  <si>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</si>
  <si>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</si>
  <si>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</si>
  <si>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</si>
  <si>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</si>
  <si>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</si>
  <si>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</si>
  <si>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</si>
  <si>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</si>
  <si>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</si>
  <si>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</si>
  <si>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</si>
  <si>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</si>
  <si>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</si>
  <si>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</si>
  <si>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</si>
  <si>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</si>
  <si>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</si>
  <si>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</si>
  <si>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</si>
  <si>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</si>
  <si>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</si>
  <si>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</si>
  <si>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</si>
  <si>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</si>
  <si>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</si>
  <si>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</si>
  <si>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</si>
  <si>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</si>
  <si>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</si>
  <si>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</si>
  <si>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</si>
  <si>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</si>
  <si>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</si>
  <si>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</si>
  <si>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</si>
  <si>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</si>
  <si>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</si>
  <si>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</si>
  <si>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</si>
  <si>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</si>
  <si>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</si>
  <si>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</si>
  <si>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</si>
  <si>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</si>
  <si>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</si>
  <si>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</si>
  <si>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</si>
  <si>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</si>
  <si>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</si>
  <si>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</si>
  <si>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</si>
  <si>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</si>
  <si>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</si>
  <si>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</si>
  <si>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</si>
  <si>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</si>
  <si>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</si>
  <si>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</si>
  <si>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</si>
  <si>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</si>
  <si>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</si>
  <si>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</si>
  <si>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</si>
  <si>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</si>
  <si>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</si>
  <si>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</si>
  <si>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</si>
  <si>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</si>
  <si>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</si>
  <si>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</si>
  <si>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</si>
  <si>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</si>
  <si>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</si>
  <si>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</si>
  <si>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</si>
  <si>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</si>
  <si>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</si>
  <si>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</si>
  <si>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</si>
  <si>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</si>
  <si>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</si>
  <si>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</si>
  <si>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</si>
  <si>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</si>
  <si>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</si>
  <si>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</si>
  <si>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</si>
  <si>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</si>
  <si>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</si>
  <si>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</si>
  <si>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</si>
  <si>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</si>
  <si>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</si>
  <si>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</si>
  <si>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</si>
  <si>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</si>
  <si>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</si>
  <si>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</si>
  <si>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</si>
  <si>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</si>
  <si>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</si>
  <si>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</si>
  <si>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</si>
  <si>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</si>
  <si>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</si>
  <si>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</si>
  <si>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</si>
  <si>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</si>
  <si>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</si>
  <si>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</si>
  <si>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</si>
  <si>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</si>
  <si>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</si>
  <si>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</si>
  <si>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</si>
  <si>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</si>
  <si>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</si>
  <si>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</si>
  <si>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</si>
  <si>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</si>
  <si>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</si>
  <si>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</si>
  <si>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</si>
  <si>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</si>
  <si>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</si>
  <si>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</si>
  <si>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</si>
  <si>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</si>
  <si>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</si>
  <si>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</si>
  <si>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</si>
  <si>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</si>
  <si>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</si>
  <si>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</si>
  <si>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</si>
  <si>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</si>
  <si>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</si>
  <si>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</si>
  <si>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</si>
  <si>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</si>
  <si>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</si>
  <si>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</si>
  <si>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</si>
  <si>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</si>
  <si>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</si>
  <si>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</si>
  <si>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</si>
  <si>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</si>
  <si>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</si>
  <si>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</si>
  <si>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</si>
  <si>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</si>
  <si>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</si>
  <si>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</si>
  <si>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</si>
  <si>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</si>
  <si>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</si>
  <si>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</si>
  <si>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</si>
  <si>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</si>
  <si>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</si>
  <si>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</si>
  <si>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</si>
  <si>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</si>
  <si>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</si>
  <si>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</si>
  <si>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</si>
  <si>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</si>
  <si>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</si>
  <si>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</si>
  <si>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</si>
  <si>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</si>
  <si>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</si>
  <si>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</si>
  <si>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</si>
  <si>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</si>
  <si>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</si>
  <si>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</si>
  <si>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</si>
  <si>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</si>
  <si>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</si>
  <si>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</si>
  <si>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</si>
  <si>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</si>
  <si>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</si>
  <si>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</si>
  <si>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</si>
  <si>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</si>
  <si>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</si>
  <si>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</si>
  <si>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</si>
  <si>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</si>
  <si>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</si>
  <si>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</si>
  <si>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</si>
  <si>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</si>
  <si>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</si>
  <si>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</si>
  <si>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</si>
  <si>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</si>
  <si>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</si>
  <si>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</si>
  <si>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</si>
  <si>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</si>
  <si>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</si>
  <si>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</si>
  <si>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</si>
  <si>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</si>
  <si>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</si>
  <si>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</si>
  <si>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</si>
  <si>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</si>
  <si>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</si>
  <si>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</si>
  <si>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</si>
  <si>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</si>
  <si>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</si>
  <si>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</si>
  <si>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</si>
  <si>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</si>
  <si>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</si>
  <si>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</si>
  <si>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</si>
  <si>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</si>
  <si>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</si>
  <si>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</si>
  <si>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</si>
  <si>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</si>
  <si>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</si>
  <si>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</si>
  <si>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</si>
  <si>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</si>
  <si>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</si>
  <si>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</si>
  <si>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</si>
  <si>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</si>
  <si>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</si>
  <si>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</si>
  <si>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</si>
  <si>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</si>
  <si>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</si>
  <si>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</si>
  <si>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</si>
  <si>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</si>
  <si>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</si>
  <si>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</si>
  <si>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</si>
  <si>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</si>
  <si>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</si>
  <si>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</si>
  <si>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</si>
  <si>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</si>
  <si>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</si>
  <si>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</si>
  <si>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</si>
  <si>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</si>
  <si>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</si>
  <si>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</si>
  <si>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</si>
  <si>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</si>
  <si>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</si>
  <si>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</si>
  <si>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</si>
  <si>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</si>
  <si>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</si>
  <si>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</si>
  <si>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</si>
  <si>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</si>
  <si>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</si>
  <si>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</si>
  <si>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</si>
  <si>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</si>
  <si>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</si>
  <si>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</si>
  <si>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</si>
  <si>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</si>
  <si>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</si>
  <si>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</si>
  <si>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</si>
  <si>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</si>
  <si>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</si>
  <si>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</si>
  <si>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</si>
  <si>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</si>
  <si>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</si>
  <si>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</si>
  <si>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</si>
  <si>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</si>
  <si>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</si>
  <si>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</si>
  <si>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</si>
  <si>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</si>
  <si>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</si>
  <si>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</si>
  <si>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</si>
  <si>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</si>
  <si>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</si>
  <si>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</si>
  <si>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</si>
  <si>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</si>
  <si>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</si>
  <si>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</si>
  <si>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</si>
  <si>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</si>
  <si>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</si>
  <si>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</si>
  <si>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</si>
  <si>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</si>
  <si>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</si>
  <si>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</si>
  <si>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</si>
  <si>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</si>
  <si>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</si>
  <si>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</si>
  <si>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</si>
  <si>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</si>
  <si>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</si>
  <si>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</si>
  <si>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</si>
  <si>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</si>
  <si>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</si>
  <si>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</si>
  <si>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</si>
  <si>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</si>
  <si>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</si>
  <si>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</si>
  <si>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</si>
  <si>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</si>
  <si>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</si>
  <si>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</si>
  <si>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</si>
  <si>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</si>
  <si>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</si>
  <si>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</si>
  <si>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</si>
  <si>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</si>
  <si>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</si>
  <si>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</si>
  <si>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</si>
  <si>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</si>
  <si>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</si>
  <si>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</si>
  <si>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</si>
  <si>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</si>
  <si>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</si>
  <si>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</si>
  <si>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</si>
  <si>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</si>
  <si>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</si>
  <si>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</si>
  <si>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</si>
  <si>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</si>
  <si>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</si>
  <si>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</si>
  <si>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</si>
  <si>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</si>
  <si>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</si>
  <si>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</si>
  <si>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</si>
  <si>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</si>
  <si>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</si>
  <si>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</si>
  <si>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</si>
  <si>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</si>
  <si>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</si>
  <si>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</si>
  <si>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</si>
  <si>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</si>
  <si>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</si>
  <si>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</si>
  <si>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</si>
  <si>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</si>
  <si>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</si>
  <si>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</si>
  <si>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</si>
  <si>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</si>
  <si>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</si>
  <si>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</si>
  <si>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</si>
  <si>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</si>
  <si>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</si>
  <si>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</si>
  <si>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</si>
  <si>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</si>
  <si>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</si>
  <si>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</si>
  <si>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</si>
  <si>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</si>
  <si>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</si>
  <si>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</si>
  <si>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</si>
  <si>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</si>
  <si>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</si>
  <si>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</si>
  <si>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</si>
  <si>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</si>
  <si>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</si>
  <si>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</si>
  <si>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</si>
  <si>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</si>
  <si>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</si>
  <si>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</si>
  <si>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</si>
  <si>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</si>
  <si>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</si>
  <si>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</si>
  <si>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</si>
  <si>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</si>
  <si>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</si>
  <si>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</si>
  <si>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</si>
  <si>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</si>
  <si>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</si>
  <si>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</si>
  <si>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</si>
  <si>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</si>
  <si>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</si>
  <si>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</si>
  <si>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</si>
  <si>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</si>
  <si>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</si>
  <si>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</si>
  <si>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</si>
  <si>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</si>
  <si>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</si>
  <si>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</si>
  <si>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</si>
  <si>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</si>
  <si>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</si>
  <si>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</si>
  <si>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</si>
  <si>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</si>
  <si>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</si>
  <si>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</si>
  <si>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</si>
  <si>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</si>
  <si>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</si>
  <si>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</si>
  <si>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</si>
  <si>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</si>
  <si>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</si>
  <si>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</si>
  <si>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</si>
  <si>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</si>
  <si>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</si>
  <si>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</si>
  <si>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</si>
  <si>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</si>
  <si>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</si>
  <si>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</si>
  <si>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</si>
  <si>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</si>
  <si>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</si>
  <si>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</si>
  <si>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</si>
  <si>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</si>
  <si>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</si>
  <si>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</si>
  <si>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</si>
  <si>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</si>
  <si>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</si>
  <si>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</si>
  <si>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</si>
  <si>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</si>
  <si>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</si>
  <si>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</si>
  <si>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</si>
  <si>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</si>
  <si>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</si>
  <si>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</si>
  <si>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</si>
  <si>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</si>
  <si>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</si>
  <si>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</si>
  <si>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</si>
  <si>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</si>
  <si>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</si>
  <si>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</si>
  <si>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</si>
  <si>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</si>
  <si>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</si>
  <si>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</si>
  <si>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</si>
  <si>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</si>
  <si>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</si>
  <si>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</si>
  <si>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</si>
  <si>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</si>
  <si>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</si>
  <si>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</si>
  <si>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</si>
  <si>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</si>
  <si>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</si>
  <si>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</si>
  <si>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</si>
  <si>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</si>
  <si>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</si>
  <si>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</si>
  <si>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</si>
  <si>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</si>
  <si>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</si>
  <si>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</si>
  <si>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</si>
  <si>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</si>
  <si>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</si>
  <si>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</si>
  <si>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</si>
  <si>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</si>
  <si>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</si>
  <si>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</si>
  <si>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</si>
  <si>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</si>
  <si>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</si>
  <si>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</si>
  <si>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</si>
  <si>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</si>
  <si>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</si>
  <si>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</si>
  <si>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</si>
  <si>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</si>
  <si>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</si>
  <si>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</si>
  <si>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</si>
  <si>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</si>
  <si>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</si>
  <si>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</si>
  <si>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</si>
  <si>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</si>
  <si>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</si>
  <si>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</si>
  <si>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</si>
  <si>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</si>
  <si>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</si>
  <si>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</si>
  <si>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</si>
  <si>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</si>
  <si>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</si>
  <si>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</si>
  <si>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</si>
  <si>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</si>
  <si>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</si>
  <si>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</si>
  <si>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</si>
  <si>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</si>
  <si>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</si>
  <si>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</si>
  <si>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</si>
  <si>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</si>
  <si>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</si>
  <si>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</si>
  <si>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</si>
  <si>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</si>
  <si>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</si>
  <si>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</si>
  <si>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</si>
  <si>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</si>
  <si>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</si>
  <si>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</si>
  <si>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</si>
  <si>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</si>
  <si>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</si>
  <si>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</si>
  <si>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</si>
  <si>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</si>
  <si>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</si>
  <si>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</si>
  <si>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</si>
  <si>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</si>
  <si>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</si>
  <si>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</si>
  <si>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</si>
  <si>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</si>
  <si>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</si>
  <si>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</si>
  <si>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</si>
  <si>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</si>
  <si>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</si>
  <si>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</si>
  <si>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</si>
  <si>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</si>
  <si>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</si>
  <si>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</si>
  <si>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</si>
  <si>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</si>
  <si>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</si>
  <si>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</si>
  <si>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</si>
  <si>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</si>
  <si>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</si>
  <si>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</si>
  <si>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</si>
  <si>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</si>
  <si>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</si>
  <si>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</si>
  <si>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</si>
  <si>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</si>
  <si>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</si>
  <si>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</si>
  <si>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</si>
  <si>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</si>
  <si>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</si>
  <si>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</si>
  <si>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</si>
  <si>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</si>
  <si>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</si>
  <si>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</si>
  <si>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</si>
  <si>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</si>
  <si>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</si>
  <si>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</si>
  <si>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</si>
  <si>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</si>
  <si>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</si>
  <si>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</si>
  <si>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</si>
  <si>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</si>
  <si>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</si>
  <si>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</si>
  <si>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</si>
  <si>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</si>
  <si>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</si>
  <si>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</si>
  <si>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</si>
  <si>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</si>
  <si>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</si>
  <si>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</si>
  <si>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</si>
  <si>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</si>
  <si>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</si>
  <si>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</si>
  <si>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</si>
  <si>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</si>
  <si>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</si>
  <si>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</si>
  <si>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</si>
  <si>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</si>
  <si>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</si>
  <si>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</si>
  <si>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</si>
  <si>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</si>
  <si>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</si>
  <si>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</si>
  <si>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</si>
  <si>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</si>
  <si>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</si>
  <si>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</si>
  <si>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</si>
  <si>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</si>
  <si>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</si>
  <si>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</si>
  <si>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</si>
  <si>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</si>
  <si>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</si>
  <si>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</si>
  <si>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</si>
  <si>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</si>
  <si>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</si>
  <si>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</si>
  <si>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</si>
  <si>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</si>
  <si>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</si>
  <si>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</si>
  <si>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</si>
  <si>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</si>
  <si>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</si>
  <si>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</si>
  <si>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</si>
  <si>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</si>
  <si>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</si>
  <si>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</si>
  <si>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</si>
  <si>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</si>
  <si>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</si>
  <si>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</si>
  <si>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</si>
  <si>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</si>
  <si>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</si>
  <si>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</si>
  <si>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</si>
  <si>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</si>
  <si>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</si>
  <si>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</si>
  <si>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</si>
  <si>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</si>
  <si>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</si>
  <si>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</si>
  <si>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</si>
  <si>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</si>
  <si>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</si>
  <si>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</si>
  <si>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</si>
  <si>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</si>
  <si>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</si>
  <si>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</si>
  <si>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</si>
  <si>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</si>
  <si>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</si>
  <si>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</si>
  <si>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</si>
  <si>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</si>
  <si>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</si>
  <si>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</si>
  <si>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</si>
  <si>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</si>
  <si>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</si>
  <si>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</si>
  <si>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</si>
  <si>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</si>
  <si>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</si>
  <si>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</si>
  <si>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</si>
  <si>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</si>
  <si>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</si>
  <si>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</si>
  <si>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</si>
  <si>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</si>
  <si>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</si>
  <si>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</si>
  <si>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</si>
  <si>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</si>
  <si>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</si>
  <si>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</si>
  <si>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</si>
  <si>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</si>
  <si>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</si>
  <si>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</si>
  <si>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</si>
  <si>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</si>
  <si>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</si>
  <si>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</si>
  <si>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</si>
  <si>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</si>
  <si>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</si>
  <si>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</si>
  <si>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</si>
  <si>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</si>
  <si>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</si>
  <si>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</si>
  <si>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</si>
  <si>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</si>
  <si>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</si>
  <si>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</si>
  <si>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</si>
  <si>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</si>
  <si>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</si>
  <si>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</si>
  <si>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</si>
  <si>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</si>
  <si>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</si>
  <si>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</si>
  <si>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</si>
  <si>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</si>
  <si>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</si>
  <si>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</si>
  <si>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</si>
  <si>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</si>
  <si>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</si>
  <si>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</si>
  <si>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</si>
  <si>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</si>
  <si>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</si>
  <si>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</si>
  <si>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</si>
  <si>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</si>
  <si>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</si>
  <si>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</si>
  <si>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</si>
  <si>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</si>
  <si>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</si>
  <si>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</si>
  <si>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</si>
  <si>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</si>
  <si>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</si>
  <si>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</si>
  <si>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</si>
  <si>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</si>
  <si>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</si>
  <si>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</si>
  <si>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</si>
  <si>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</si>
  <si>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</si>
  <si>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</si>
  <si>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</si>
  <si>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</si>
  <si>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</si>
  <si>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</si>
  <si>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</si>
  <si>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</si>
  <si>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</si>
  <si>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</si>
  <si>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</si>
  <si>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</si>
  <si>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</si>
  <si>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</si>
  <si>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</si>
  <si>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</si>
  <si>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</si>
  <si>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</si>
  <si>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</si>
  <si>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</si>
  <si>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</si>
  <si>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</si>
  <si>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</si>
  <si>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</si>
  <si>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</si>
  <si>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</si>
  <si>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</si>
  <si>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</si>
  <si>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</si>
  <si>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</si>
  <si>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</si>
  <si>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</si>
  <si>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</si>
  <si>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</si>
  <si>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</si>
  <si>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</si>
  <si>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</si>
  <si>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</si>
  <si>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</si>
  <si>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</si>
  <si>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</si>
  <si>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</si>
  <si>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</si>
  <si>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</si>
  <si>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</si>
  <si>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</si>
  <si>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</si>
  <si>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</si>
  <si>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</si>
  <si>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</si>
  <si>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</si>
  <si>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</si>
  <si>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</si>
  <si>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</si>
  <si>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</si>
  <si>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</si>
  <si>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</si>
  <si>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</si>
  <si>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</si>
  <si>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</si>
  <si>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</si>
  <si>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</si>
  <si>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</si>
  <si>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</si>
  <si>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</si>
  <si>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</si>
  <si>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</si>
  <si>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</si>
  <si>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</si>
  <si>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</si>
  <si>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</si>
  <si>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</si>
  <si>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</si>
  <si>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</si>
  <si>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</si>
  <si>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</si>
  <si>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</si>
  <si>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</si>
  <si>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</si>
  <si>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</si>
  <si>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</si>
  <si>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</si>
  <si>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</si>
  <si>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</si>
  <si>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</si>
  <si>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</si>
  <si>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</si>
  <si>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</si>
  <si>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</si>
  <si>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</si>
  <si>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</si>
  <si>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</si>
  <si>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</si>
  <si>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</si>
  <si>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</si>
  <si>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</si>
  <si>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</si>
  <si>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</si>
  <si>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</si>
  <si>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</si>
  <si>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</si>
  <si>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</si>
  <si>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</si>
  <si>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</si>
  <si>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</si>
  <si>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</si>
  <si>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</si>
  <si>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</si>
  <si>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</si>
  <si>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</si>
  <si>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</si>
  <si>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</si>
  <si>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</si>
  <si>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</si>
  <si>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</si>
  <si>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</si>
  <si>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</si>
  <si>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</si>
  <si>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</si>
  <si>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</si>
  <si>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</si>
  <si>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</si>
  <si>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</si>
  <si>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</si>
  <si>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</si>
  <si>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</si>
  <si>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</si>
  <si>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</si>
  <si>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</si>
  <si>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</si>
  <si>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</si>
  <si>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</si>
  <si>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</si>
  <si>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</si>
  <si>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</si>
  <si>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</si>
  <si>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</si>
  <si>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</si>
  <si>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</si>
  <si>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</si>
  <si>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</si>
  <si>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</si>
  <si>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</si>
  <si>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</si>
  <si>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</si>
  <si>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</si>
  <si>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</si>
  <si>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</si>
  <si>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</si>
  <si>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</si>
  <si>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</si>
  <si>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</si>
  <si>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</si>
  <si>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</si>
  <si>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</si>
  <si>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</si>
  <si>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</si>
  <si>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</si>
  <si>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</si>
  <si>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</si>
  <si>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</si>
  <si>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</si>
  <si>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</si>
  <si>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</si>
  <si>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</si>
  <si>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</si>
  <si>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</si>
  <si>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</si>
  <si>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</si>
  <si>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</si>
  <si>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</si>
  <si>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</si>
  <si>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</si>
  <si>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</si>
  <si>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</si>
  <si>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</si>
  <si>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</si>
  <si>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</si>
  <si>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</si>
  <si>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</si>
  <si>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</si>
  <si>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</si>
  <si>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</si>
  <si>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</si>
  <si>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</si>
  <si>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</si>
  <si>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</si>
  <si>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</si>
  <si>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</si>
  <si>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</si>
  <si>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</si>
  <si>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</si>
  <si>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</si>
  <si>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</si>
  <si>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</si>
  <si>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</si>
  <si>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</si>
  <si>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</si>
  <si>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</si>
  <si>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</si>
  <si>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</si>
  <si>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</si>
  <si>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</si>
  <si>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</si>
  <si>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</si>
  <si>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</si>
  <si>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</si>
  <si>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</si>
  <si>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</si>
  <si>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</si>
  <si>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</si>
  <si>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</si>
  <si>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</si>
  <si>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</si>
  <si>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</si>
  <si>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</si>
  <si>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</si>
  <si>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</si>
  <si>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</si>
  <si>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</si>
  <si>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</si>
  <si>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</si>
  <si>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</si>
  <si>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</si>
  <si>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</si>
  <si>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</si>
  <si>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</si>
  <si>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</si>
  <si>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</si>
  <si>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</si>
  <si>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</si>
  <si>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</si>
  <si>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</si>
  <si>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</si>
  <si>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</si>
  <si>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</si>
  <si>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</si>
  <si>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</si>
  <si>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</si>
  <si>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</si>
  <si>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</si>
  <si>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</si>
  <si>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</si>
  <si>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</si>
  <si>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</si>
  <si>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</si>
  <si>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</si>
  <si>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</si>
  <si>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</si>
  <si>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</si>
  <si>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</si>
  <si>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</si>
  <si>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</si>
  <si>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</si>
  <si>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</si>
  <si>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</si>
  <si>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</si>
  <si>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</si>
  <si>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</si>
  <si>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</si>
  <si>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</si>
  <si>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</si>
  <si>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</si>
  <si>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</si>
  <si>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</si>
  <si>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</si>
  <si>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</si>
  <si>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</si>
  <si>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</si>
  <si>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</si>
  <si>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</si>
  <si>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</si>
  <si>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</si>
  <si>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</si>
  <si>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</si>
  <si>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</si>
  <si>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</si>
  <si>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</si>
  <si>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</si>
  <si>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</si>
  <si>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</si>
  <si>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</si>
  <si>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</si>
  <si>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</si>
  <si>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</si>
  <si>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</si>
  <si>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</si>
  <si>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</si>
  <si>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</si>
  <si>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</si>
  <si>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</si>
  <si>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</si>
  <si>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</si>
  <si>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</si>
  <si>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</si>
  <si>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</si>
  <si>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</si>
  <si>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</si>
  <si>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</si>
  <si>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</si>
  <si>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</si>
  <si>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</si>
  <si>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</si>
  <si>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</si>
  <si>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</si>
  <si>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</si>
  <si>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</si>
  <si>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</si>
  <si>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</si>
  <si>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</si>
  <si>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</si>
  <si>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</si>
  <si>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</si>
  <si>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</si>
  <si>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</si>
  <si>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</si>
  <si>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</si>
  <si>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</si>
  <si>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</si>
  <si>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</si>
  <si>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</si>
  <si>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</si>
  <si>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</si>
  <si>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</si>
  <si>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</si>
  <si>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</si>
  <si>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</si>
  <si>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</si>
  <si>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</si>
  <si>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</si>
  <si>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</si>
  <si>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</si>
  <si>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</si>
  <si>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</si>
  <si>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</si>
  <si>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</si>
  <si>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</si>
  <si>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</si>
  <si>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</si>
  <si>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</si>
  <si>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</si>
  <si>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</si>
  <si>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</si>
  <si>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</si>
  <si>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</si>
  <si>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</si>
  <si>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</si>
  <si>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</si>
  <si>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</si>
  <si>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</si>
  <si>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</si>
  <si>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</si>
  <si>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</si>
  <si>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</si>
  <si>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</si>
  <si>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</si>
  <si>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</si>
  <si>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</si>
  <si>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</si>
  <si>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</si>
  <si>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</si>
  <si>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</si>
  <si>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</si>
  <si>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</si>
  <si>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</si>
  <si>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</si>
  <si>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</si>
  <si>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</si>
  <si>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</si>
  <si>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</si>
  <si>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</si>
  <si>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</si>
  <si>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</si>
  <si>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</si>
  <si>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</si>
  <si>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</si>
  <si>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</si>
  <si>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</si>
  <si>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</si>
  <si>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</si>
  <si>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</si>
  <si>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</si>
  <si>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</si>
  <si>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</si>
  <si>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</si>
  <si>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</si>
  <si>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</si>
  <si>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</si>
  <si>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</si>
  <si>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</si>
  <si>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</si>
  <si>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</si>
  <si>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</si>
  <si>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</si>
  <si>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</si>
  <si>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</si>
  <si>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</si>
  <si>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</si>
  <si>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</si>
  <si>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</si>
  <si>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</si>
  <si>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</si>
  <si>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</si>
  <si>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</si>
  <si>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</si>
  <si>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</si>
  <si>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</si>
  <si>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</si>
  <si>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</si>
  <si>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</si>
  <si>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</si>
  <si>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</si>
  <si>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</si>
  <si>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</si>
  <si>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</si>
  <si>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</si>
  <si>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</si>
  <si>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</si>
  <si>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</si>
  <si>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</si>
  <si>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</si>
  <si>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</si>
  <si>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</si>
  <si>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</si>
  <si>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</si>
  <si>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</si>
  <si>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</si>
  <si>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</si>
  <si>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</si>
  <si>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</si>
  <si>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</si>
  <si>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</si>
  <si>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</si>
  <si>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</si>
  <si>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</si>
  <si>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</si>
  <si>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</si>
  <si>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</si>
  <si>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</si>
  <si>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</si>
  <si>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</si>
  <si>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</si>
  <si>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</si>
  <si>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</si>
  <si>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</si>
  <si>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</si>
  <si>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</si>
  <si>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</si>
  <si>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</si>
  <si>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</si>
  <si>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</si>
  <si>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</si>
  <si>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</si>
  <si>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</si>
  <si>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</si>
  <si>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</si>
  <si>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</si>
  <si>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</si>
  <si>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</si>
  <si>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</si>
  <si>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</si>
  <si>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</si>
  <si>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</si>
  <si>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</si>
  <si>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</si>
  <si>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</si>
  <si>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</si>
  <si>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</si>
  <si>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</si>
  <si>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</si>
  <si>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</si>
  <si>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</si>
  <si>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</si>
  <si>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</si>
  <si>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</si>
  <si>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</si>
  <si>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</si>
  <si>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</si>
  <si>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</si>
  <si>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</si>
  <si>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</si>
  <si>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</si>
  <si>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</si>
  <si>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</si>
  <si>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</si>
  <si>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</si>
  <si>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</si>
  <si>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</si>
  <si>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</si>
  <si>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</si>
  <si>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</si>
  <si>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</si>
  <si>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</si>
  <si>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</si>
  <si>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</si>
  <si>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</si>
  <si>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</si>
  <si>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</si>
  <si>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</si>
  <si>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</si>
  <si>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</si>
  <si>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</si>
  <si>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</si>
  <si>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</si>
  <si>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</si>
  <si>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</si>
  <si>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</si>
  <si>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</si>
  <si>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</si>
  <si>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</si>
  <si>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</si>
  <si>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</si>
  <si>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</si>
  <si>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</si>
  <si>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</si>
  <si>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</si>
  <si>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</si>
  <si>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</si>
  <si>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</si>
  <si>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</si>
  <si>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</si>
  <si>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</si>
  <si>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</si>
  <si>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</si>
  <si>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</si>
  <si>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</si>
  <si>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</si>
  <si>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</si>
  <si>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</si>
  <si>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</si>
  <si>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</si>
  <si>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</si>
  <si>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</si>
  <si>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</si>
  <si>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</si>
  <si>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</si>
  <si>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</si>
  <si>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</si>
  <si>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</si>
  <si>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</si>
  <si>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</si>
  <si>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</si>
  <si>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</si>
  <si>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</si>
  <si>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</si>
  <si>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</si>
  <si>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</si>
  <si>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</si>
  <si>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</si>
  <si>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</si>
  <si>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</si>
  <si>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</si>
  <si>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</si>
  <si>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</si>
  <si>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</si>
  <si>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</si>
  <si>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</si>
  <si>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</si>
  <si>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</si>
  <si>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</si>
  <si>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</si>
  <si>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</si>
  <si>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</si>
  <si>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</si>
  <si>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</si>
  <si>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</si>
  <si>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</si>
  <si>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</si>
  <si>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</si>
  <si>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</si>
  <si>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</si>
  <si>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</si>
  <si>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</si>
  <si>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</si>
  <si>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</si>
  <si>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</si>
  <si>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</si>
  <si>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</si>
  <si>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</si>
  <si>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</si>
  <si>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</si>
  <si>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</si>
  <si>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</si>
  <si>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</si>
  <si>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</si>
  <si>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</si>
  <si>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</si>
  <si>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</si>
  <si>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</si>
  <si>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</si>
  <si>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</si>
  <si>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</si>
  <si>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</si>
  <si>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</si>
  <si>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</si>
  <si>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</si>
  <si>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</si>
  <si>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</si>
  <si>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</si>
  <si>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</si>
  <si>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</si>
  <si>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</si>
  <si>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</si>
  <si>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</si>
  <si>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</si>
  <si>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</si>
  <si>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</si>
  <si>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</si>
  <si>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</si>
  <si>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</si>
  <si>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</si>
  <si>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</si>
  <si>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</si>
  <si>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</si>
  <si>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</si>
  <si>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</si>
  <si>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</si>
  <si>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</si>
  <si>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</si>
  <si>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</si>
  <si>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</si>
  <si>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</si>
  <si>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</si>
  <si>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</si>
  <si>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</si>
  <si>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</si>
  <si>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</si>
  <si>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</si>
  <si>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</si>
  <si>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</si>
  <si>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</si>
  <si>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</si>
  <si>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</si>
  <si>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</si>
  <si>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</si>
  <si>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</si>
  <si>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</si>
  <si>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</si>
  <si>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</si>
  <si>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</si>
  <si>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</si>
  <si>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</si>
  <si>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</si>
  <si>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</si>
  <si>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</si>
  <si>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</si>
  <si>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</si>
  <si>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</si>
  <si>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</si>
  <si>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</si>
  <si>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</si>
  <si>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</si>
  <si>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</si>
  <si>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</si>
  <si>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</si>
  <si>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</si>
  <si>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</si>
  <si>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</si>
  <si>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</si>
  <si>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</si>
  <si>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</si>
  <si>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</si>
  <si>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</si>
  <si>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</si>
  <si>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</si>
  <si>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</si>
  <si>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</si>
  <si>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</si>
  <si>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</si>
  <si>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</si>
  <si>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</si>
  <si>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</si>
  <si>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</si>
  <si>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</si>
  <si>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</si>
  <si>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</si>
  <si>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</si>
  <si>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</si>
  <si>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</si>
  <si>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</si>
  <si>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</si>
  <si>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</si>
  <si>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</si>
  <si>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</si>
  <si>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</si>
  <si>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</si>
  <si>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</si>
  <si>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</si>
  <si>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</si>
  <si>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</si>
  <si>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</si>
  <si>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</si>
  <si>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</si>
  <si>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</si>
  <si>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</si>
  <si>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</si>
  <si>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</si>
  <si>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</si>
  <si>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</si>
  <si>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</si>
  <si>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</si>
  <si>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</si>
  <si>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</si>
  <si>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</si>
  <si>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</si>
  <si>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</si>
  <si>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</si>
  <si>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</si>
  <si>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</si>
  <si>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</si>
  <si>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</si>
  <si>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</si>
  <si>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</si>
  <si>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</si>
  <si>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</si>
  <si>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</si>
  <si>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</si>
  <si>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</si>
  <si>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</si>
  <si>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</si>
  <si>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</si>
  <si>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</si>
  <si>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</si>
  <si>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</si>
  <si>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</si>
  <si>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</si>
  <si>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</si>
  <si>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</si>
  <si>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</si>
  <si>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</si>
  <si>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</si>
  <si>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</si>
  <si>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</si>
  <si>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</si>
  <si>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</si>
  <si>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</si>
  <si>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</si>
  <si>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</si>
  <si>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</si>
  <si>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</si>
  <si>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</si>
  <si>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</si>
  <si>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</si>
  <si>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</si>
  <si>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</si>
  <si>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</si>
  <si>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</si>
  <si>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</si>
  <si>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</si>
  <si>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</si>
  <si>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</si>
  <si>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</si>
  <si>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</si>
  <si>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</si>
  <si>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</si>
  <si>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</si>
  <si>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</si>
  <si>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</si>
  <si>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</si>
  <si>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</si>
  <si>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</si>
  <si>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</si>
  <si>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</si>
  <si>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</si>
  <si>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</si>
  <si>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</si>
  <si>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</si>
  <si>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</si>
  <si>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</si>
  <si>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</si>
  <si>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</si>
  <si>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</si>
  <si>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</si>
  <si>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</si>
  <si>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</si>
  <si>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</si>
  <si>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</si>
  <si>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</si>
  <si>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</si>
  <si>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</si>
  <si>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</si>
  <si>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</si>
  <si>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</si>
  <si>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</si>
  <si>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</si>
  <si>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</si>
  <si>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</si>
  <si>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</si>
  <si>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</si>
  <si>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</si>
  <si>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</si>
  <si>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</si>
  <si>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</si>
  <si>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</si>
  <si>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</si>
  <si>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</si>
  <si>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</si>
  <si>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</si>
  <si>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</si>
  <si>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</si>
  <si>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</si>
  <si>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</si>
  <si>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</si>
  <si>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</si>
  <si>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</si>
  <si>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</si>
  <si>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</si>
  <si>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</si>
  <si>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</si>
  <si>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</si>
  <si>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</si>
  <si>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</si>
  <si>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</si>
  <si>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</si>
  <si>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</si>
  <si>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</si>
  <si>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</si>
  <si>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</si>
  <si>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</si>
  <si>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</si>
  <si>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</si>
  <si>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</si>
  <si>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</si>
  <si>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</si>
  <si>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</si>
  <si>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</si>
  <si>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</si>
  <si>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</si>
  <si>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</si>
  <si>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</si>
  <si>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</si>
  <si>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</si>
  <si>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</si>
  <si>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</si>
  <si>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</si>
  <si>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</si>
  <si>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</si>
  <si>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</si>
  <si>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</si>
  <si>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</si>
  <si>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</si>
  <si>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</si>
  <si>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</si>
  <si>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</si>
  <si>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</si>
  <si>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</si>
  <si>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</si>
  <si>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</si>
  <si>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</si>
  <si>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</si>
  <si>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</si>
  <si>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</si>
  <si>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</si>
  <si>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</si>
  <si>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</si>
  <si>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</si>
  <si>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</si>
  <si>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</si>
  <si>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</si>
  <si>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</si>
  <si>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</si>
  <si>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</si>
  <si>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</si>
  <si>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</si>
  <si>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</si>
  <si>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</si>
  <si>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</si>
  <si>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</si>
  <si>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</si>
  <si>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</si>
  <si>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</si>
  <si>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</si>
  <si>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</si>
  <si>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</si>
  <si>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</si>
  <si>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</si>
  <si>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</si>
  <si>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</si>
  <si>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</si>
  <si>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</si>
  <si>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</si>
  <si>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</si>
  <si>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</si>
  <si>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</si>
  <si>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</si>
  <si>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</si>
  <si>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</si>
  <si>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</si>
  <si>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</si>
  <si>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</si>
  <si>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</si>
  <si>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</si>
  <si>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</si>
  <si>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</si>
  <si>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</si>
  <si>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</si>
  <si>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</si>
  <si>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</si>
  <si>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</si>
  <si>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</si>
  <si>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</si>
  <si>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</si>
  <si>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</si>
  <si>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</si>
  <si>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</si>
  <si>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</si>
  <si>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</si>
  <si>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</si>
  <si>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</si>
  <si>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</si>
  <si>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</si>
  <si>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</si>
  <si>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</si>
  <si>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</si>
  <si>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</si>
  <si>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</si>
  <si>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</si>
  <si>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</si>
  <si>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</si>
  <si>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</si>
  <si>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</si>
  <si>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</si>
  <si>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</si>
  <si>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</si>
  <si>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</si>
  <si>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</si>
  <si>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</si>
  <si>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</si>
  <si>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</si>
  <si>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</si>
  <si>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</si>
  <si>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</si>
  <si>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</si>
  <si>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</si>
  <si>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</si>
  <si>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</si>
  <si>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</si>
  <si>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</si>
  <si>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</si>
  <si>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</si>
  <si>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</si>
  <si>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</si>
  <si>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</si>
  <si>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</si>
  <si>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</si>
  <si>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</si>
  <si>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</si>
  <si>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</si>
  <si>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</si>
  <si>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</si>
  <si>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</si>
  <si>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</si>
  <si>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</si>
  <si>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</si>
  <si>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</si>
  <si>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</si>
  <si>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</si>
  <si>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</si>
  <si>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</si>
  <si>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</si>
  <si>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</si>
  <si>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</si>
  <si>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</si>
  <si>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</si>
  <si>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</si>
  <si>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</si>
  <si>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</si>
  <si>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</si>
  <si>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</si>
  <si>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</si>
  <si>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</si>
  <si>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</si>
  <si>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</si>
  <si>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</si>
  <si>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</si>
  <si>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</si>
  <si>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</si>
  <si>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</si>
  <si>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</si>
  <si>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</si>
  <si>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</si>
  <si>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</si>
  <si>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</si>
  <si>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</si>
  <si>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</si>
  <si>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</si>
  <si>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</si>
  <si>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</si>
  <si>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</si>
  <si>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</si>
  <si>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</si>
  <si>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</si>
  <si>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</si>
  <si>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</si>
  <si>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</si>
  <si>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</si>
  <si>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</si>
  <si>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</si>
  <si>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</si>
  <si>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</si>
  <si>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</si>
  <si>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</si>
  <si>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</si>
  <si>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</si>
  <si>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</si>
  <si>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</si>
  <si>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</si>
  <si>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</si>
  <si>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</si>
  <si>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</si>
  <si>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</si>
  <si>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</si>
  <si>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</si>
  <si>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</si>
  <si>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</si>
  <si>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</si>
  <si>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</si>
  <si>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</si>
  <si>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</si>
  <si>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</si>
  <si>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</si>
  <si>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</si>
  <si>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</si>
  <si>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</si>
  <si>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</si>
  <si>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</si>
  <si>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</si>
  <si>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</si>
  <si>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</si>
  <si>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</si>
  <si>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</si>
  <si>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</si>
  <si>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</si>
  <si>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</si>
  <si>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</si>
  <si>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</si>
  <si>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</si>
  <si>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</si>
  <si>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</si>
  <si>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</si>
  <si>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</si>
  <si>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</si>
  <si>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</si>
  <si>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</si>
  <si>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</si>
  <si>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</si>
  <si>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</si>
  <si>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</si>
  <si>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</si>
  <si>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</si>
  <si>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</si>
  <si>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</si>
  <si>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</si>
  <si>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</si>
  <si>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</si>
  <si>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</si>
  <si>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</si>
  <si>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</si>
  <si>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</si>
  <si>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</si>
  <si>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</si>
  <si>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</si>
  <si>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</si>
  <si>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</si>
  <si>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</si>
  <si>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</si>
  <si>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</si>
  <si>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</si>
  <si>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</si>
  <si>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</si>
  <si>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</si>
  <si>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</si>
  <si>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</si>
  <si>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</si>
  <si>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</si>
  <si>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</si>
  <si>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</si>
  <si>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</si>
  <si>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</si>
  <si>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</si>
  <si>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</si>
  <si>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</si>
  <si>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</si>
  <si>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</si>
  <si>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</si>
  <si>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</si>
  <si>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</si>
  <si>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</si>
  <si>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</si>
  <si>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</si>
  <si>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</si>
  <si>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</si>
  <si>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</si>
  <si>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</si>
  <si>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</si>
  <si>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</si>
  <si>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</si>
  <si>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</si>
  <si>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</si>
  <si>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</si>
  <si>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</si>
  <si>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</si>
  <si>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</si>
  <si>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</si>
  <si>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</si>
  <si>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</si>
  <si>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</si>
  <si>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</si>
  <si>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</si>
  <si>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</si>
  <si>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</si>
  <si>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</si>
  <si>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</si>
  <si>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</si>
  <si>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</si>
  <si>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</si>
  <si>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</si>
  <si>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</si>
  <si>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</si>
  <si>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</si>
  <si>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</si>
  <si>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</si>
  <si>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</si>
  <si>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</si>
  <si>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</si>
  <si>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</si>
  <si>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</si>
  <si>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</si>
  <si>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</si>
  <si>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</si>
  <si>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</si>
  <si>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</si>
  <si>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</si>
  <si>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</si>
  <si>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</si>
  <si>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</si>
  <si>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</si>
  <si>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</si>
  <si>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</si>
  <si>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</si>
  <si>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</si>
  <si>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</si>
  <si>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</si>
  <si>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</si>
  <si>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</si>
  <si>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</si>
  <si>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</si>
  <si>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</si>
  <si>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</si>
  <si>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</si>
  <si>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</si>
  <si>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</si>
  <si>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</si>
  <si>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</si>
  <si>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</si>
  <si>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</si>
  <si>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</si>
  <si>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</si>
  <si>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</si>
  <si>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</si>
  <si>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</si>
  <si>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</si>
  <si>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</si>
  <si>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</si>
  <si>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</si>
  <si>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</si>
  <si>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</si>
  <si>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</si>
  <si>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</si>
  <si>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</si>
  <si>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</si>
  <si>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</si>
  <si>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</si>
  <si>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</si>
  <si>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</si>
  <si>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</si>
  <si>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</si>
  <si>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</si>
  <si>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</si>
  <si>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</si>
  <si>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</si>
  <si>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</si>
  <si>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</si>
  <si>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</si>
  <si>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</si>
  <si>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</si>
  <si>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</si>
  <si>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</si>
  <si>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</si>
  <si>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</si>
  <si>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</si>
  <si>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</si>
  <si>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</si>
  <si>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</si>
  <si>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</si>
  <si>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</si>
  <si>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</si>
  <si>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</si>
  <si>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</si>
  <si>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</si>
  <si>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</si>
  <si>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</si>
  <si>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</si>
  <si>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</si>
  <si>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</si>
  <si>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</si>
  <si>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</si>
  <si>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</si>
  <si>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</si>
  <si>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</si>
  <si>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</si>
  <si>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</si>
  <si>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</si>
  <si>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</si>
  <si>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</si>
  <si>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</si>
  <si>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</si>
  <si>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</si>
  <si>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</si>
  <si>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</si>
  <si>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</si>
  <si>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</si>
  <si>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</si>
  <si>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</si>
  <si>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</si>
  <si>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</si>
  <si>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</si>
  <si>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</si>
  <si>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</si>
  <si>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</si>
  <si>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</si>
  <si>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</si>
  <si>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</si>
  <si>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</si>
  <si>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</si>
  <si>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</si>
  <si>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</si>
  <si>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</si>
  <si>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</si>
  <si>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</si>
  <si>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</si>
  <si>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</si>
  <si>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</si>
  <si>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</si>
  <si>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</si>
  <si>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</si>
  <si>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</si>
  <si>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</si>
  <si>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</si>
  <si>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</si>
  <si>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</si>
  <si>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</si>
  <si>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</si>
  <si>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</si>
  <si>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</si>
  <si>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</si>
  <si>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</si>
  <si>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</si>
  <si>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</si>
  <si>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</si>
  <si>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</si>
  <si>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</si>
  <si>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</si>
  <si>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</si>
  <si>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</si>
  <si>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</si>
  <si>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</si>
  <si>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</si>
  <si>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</si>
  <si>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</si>
  <si>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</si>
  <si>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</si>
  <si>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</si>
  <si>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</si>
  <si>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</si>
  <si>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</si>
  <si>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</si>
  <si>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</si>
  <si>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</si>
  <si>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</si>
  <si>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</si>
  <si>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</si>
  <si>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</si>
  <si>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</si>
  <si>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</si>
  <si>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</si>
  <si>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</si>
  <si>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</si>
  <si>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</si>
  <si>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</si>
  <si>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</si>
  <si>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</si>
  <si>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</si>
  <si>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</si>
  <si>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</si>
  <si>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</si>
  <si>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</si>
  <si>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</si>
  <si>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</si>
  <si>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</si>
  <si>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</si>
  <si>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</si>
  <si>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</si>
  <si>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</si>
  <si>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</si>
  <si>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</si>
  <si>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</si>
  <si>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</si>
  <si>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</si>
  <si>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</si>
  <si>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</si>
  <si>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</si>
  <si>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</si>
  <si>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</si>
  <si>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</si>
  <si>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</si>
  <si>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</si>
  <si>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</si>
  <si>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</si>
  <si>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</si>
  <si>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</si>
  <si>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</si>
  <si>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</si>
  <si>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</si>
  <si>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</si>
  <si>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</si>
  <si>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</si>
  <si>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</si>
  <si>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</si>
  <si>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</si>
  <si>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</si>
  <si>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</si>
  <si>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</si>
  <si>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</si>
  <si>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</si>
  <si>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</si>
  <si>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</si>
  <si>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</si>
  <si>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</si>
  <si>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</si>
  <si>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</si>
  <si>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</si>
  <si>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</si>
  <si>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</si>
  <si>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</si>
  <si>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</si>
  <si>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</si>
  <si>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</si>
  <si>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</si>
  <si>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</si>
  <si>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</si>
  <si>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</si>
  <si>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</si>
  <si>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</si>
  <si>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</si>
  <si>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</si>
  <si>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</si>
  <si>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</si>
  <si>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</si>
  <si>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</si>
  <si>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</si>
  <si>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</si>
  <si>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</si>
  <si>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</si>
  <si>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</si>
  <si>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</si>
  <si>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</si>
  <si>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</si>
  <si>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</si>
  <si>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</si>
  <si>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</si>
  <si>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</si>
  <si>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</si>
  <si>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</si>
  <si>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</si>
  <si>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</si>
  <si>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</si>
  <si>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</si>
  <si>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</si>
  <si>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</si>
  <si>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</si>
  <si>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</si>
  <si>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</si>
  <si>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</si>
  <si>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</si>
  <si>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</si>
  <si>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</si>
  <si>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</si>
  <si>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</si>
  <si>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</si>
  <si>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</si>
  <si>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</si>
  <si>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</si>
  <si>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</si>
  <si>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</si>
  <si>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</si>
  <si>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</si>
  <si>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</si>
  <si>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</si>
  <si>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</si>
  <si>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</si>
  <si>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</si>
  <si>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</si>
  <si>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</si>
  <si>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</si>
  <si>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</si>
  <si>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</si>
  <si>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</si>
  <si>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</si>
  <si>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</si>
  <si>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</si>
  <si>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</si>
  <si>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</si>
  <si>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</si>
  <si>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</si>
  <si>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</si>
  <si>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</si>
  <si>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</si>
  <si>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</si>
  <si>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</si>
  <si>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</si>
  <si>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</si>
  <si>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</si>
  <si>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</si>
  <si>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</si>
  <si>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</si>
  <si>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</si>
  <si>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</si>
  <si>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</si>
  <si>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</si>
  <si>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</si>
  <si>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</si>
  <si>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</si>
  <si>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</si>
  <si>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</si>
  <si>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</si>
  <si>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</si>
  <si>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</si>
  <si>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</si>
  <si>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</si>
  <si>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</si>
  <si>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</si>
  <si>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</si>
  <si>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</si>
  <si>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</si>
  <si>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</si>
  <si>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</si>
  <si>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</si>
  <si>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</si>
  <si>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</si>
  <si>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</si>
  <si>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</si>
  <si>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</si>
  <si>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</si>
  <si>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</si>
  <si>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</si>
  <si>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</si>
  <si>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</si>
  <si>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</si>
  <si>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</si>
  <si>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</si>
  <si>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</si>
  <si>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</si>
  <si>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</si>
  <si>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</si>
  <si>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</si>
  <si>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</si>
  <si>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</si>
  <si>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</si>
  <si>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</si>
  <si>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</si>
  <si>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</si>
  <si>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</si>
  <si>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</si>
  <si>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</si>
  <si>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</si>
  <si>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</si>
  <si>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</si>
  <si>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</si>
  <si>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</si>
  <si>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</si>
  <si>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</si>
  <si>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</si>
  <si>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</si>
  <si>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</si>
  <si>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</si>
  <si>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</si>
  <si>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</si>
  <si>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</si>
  <si>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</si>
  <si>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</si>
  <si>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</si>
  <si>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</si>
  <si>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</si>
  <si>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</si>
  <si>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</si>
  <si>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</si>
  <si>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</si>
  <si>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</si>
  <si>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</si>
  <si>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</si>
  <si>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</si>
  <si>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</si>
  <si>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</si>
  <si>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</si>
  <si>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</si>
  <si>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</si>
  <si>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</si>
  <si>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</si>
  <si>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</si>
  <si>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</si>
  <si>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</si>
  <si>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</si>
  <si>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</si>
  <si>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</si>
  <si>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</si>
  <si>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</si>
  <si>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</si>
  <si>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</si>
  <si>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</si>
  <si>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</si>
  <si>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</si>
  <si>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</si>
  <si>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</si>
  <si>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</si>
  <si>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</si>
  <si>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</si>
  <si>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</si>
  <si>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</si>
  <si>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</si>
  <si>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</si>
  <si>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</si>
  <si>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</si>
  <si>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</si>
  <si>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</si>
  <si>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</si>
  <si>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</si>
  <si>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</si>
  <si>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</si>
  <si>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</si>
  <si>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</si>
  <si>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</si>
  <si>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</si>
  <si>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</si>
  <si>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</si>
  <si>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</si>
  <si>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</si>
  <si>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</si>
  <si>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</si>
  <si>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</si>
  <si>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</si>
  <si>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</si>
  <si>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</si>
  <si>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</si>
  <si>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</si>
  <si>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</si>
  <si>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</si>
  <si>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</si>
  <si>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</si>
  <si>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</si>
  <si>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</si>
  <si>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</si>
  <si>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</si>
  <si>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</si>
  <si>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</si>
  <si>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</si>
  <si>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</si>
  <si>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</si>
  <si>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</si>
  <si>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</si>
  <si>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</si>
  <si>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</si>
  <si>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</si>
  <si>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</si>
  <si>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</si>
  <si>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</si>
  <si>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</si>
  <si>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</si>
  <si>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</si>
  <si>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</si>
  <si>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</si>
  <si>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</si>
  <si>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</si>
  <si>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</si>
  <si>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</si>
  <si>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</si>
  <si>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</si>
  <si>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</si>
  <si>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</si>
  <si>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</si>
  <si>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</si>
  <si>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</si>
  <si>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</si>
  <si>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</si>
  <si>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</si>
  <si>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</si>
  <si>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</si>
  <si>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</si>
  <si>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</si>
  <si>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</si>
  <si>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</si>
  <si>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</si>
  <si>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</si>
  <si>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</si>
  <si>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</si>
  <si>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</si>
  <si>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</si>
  <si>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</si>
  <si>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</si>
  <si>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</si>
  <si>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</si>
  <si>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</si>
  <si>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</si>
  <si>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</si>
  <si>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</si>
  <si>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</si>
  <si>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</si>
  <si>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</si>
  <si>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</si>
  <si>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</si>
  <si>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</si>
  <si>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</si>
  <si>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</si>
  <si>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</si>
  <si>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</si>
  <si>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</si>
  <si>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</si>
  <si>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</si>
  <si>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</si>
  <si>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</si>
  <si>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</si>
  <si>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</si>
  <si>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</si>
  <si>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</si>
  <si>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</si>
  <si>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</si>
  <si>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</si>
  <si>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</si>
  <si>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</si>
  <si>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</si>
  <si>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</si>
  <si>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</si>
  <si>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</si>
  <si>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</si>
  <si>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</si>
  <si>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</si>
  <si>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</si>
  <si>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</si>
  <si>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</si>
  <si>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</si>
  <si>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</si>
  <si>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</si>
  <si>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</si>
  <si>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</si>
  <si>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</si>
  <si>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</si>
  <si>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</si>
  <si>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</si>
  <si>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</si>
  <si>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</si>
  <si>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</si>
  <si>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</si>
  <si>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</si>
  <si>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</si>
  <si>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</si>
  <si>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</si>
  <si>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</si>
  <si>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</si>
  <si>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</si>
  <si>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</si>
  <si>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</si>
  <si>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</si>
  <si>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</si>
  <si>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</si>
  <si>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</si>
  <si>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</si>
  <si>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</si>
  <si>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</si>
  <si>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</si>
  <si>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</si>
  <si>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</si>
  <si>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</si>
  <si>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</si>
  <si>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</si>
  <si>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</si>
  <si>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</si>
  <si>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</si>
  <si>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</si>
  <si>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</si>
  <si>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</si>
  <si>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</si>
  <si>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</si>
  <si>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</si>
  <si>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</si>
  <si>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</si>
  <si>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</si>
  <si>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</si>
  <si>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</si>
  <si>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</si>
  <si>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</si>
  <si>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</si>
  <si>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</si>
  <si>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</si>
  <si>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</si>
  <si>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</si>
  <si>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</si>
  <si>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</si>
  <si>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</si>
  <si>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</si>
  <si>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</si>
  <si>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</si>
  <si>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</si>
  <si>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</si>
  <si>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</si>
  <si>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</si>
  <si>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</si>
  <si>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</si>
  <si>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</si>
  <si>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</si>
  <si>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</si>
  <si>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</si>
  <si>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</si>
  <si>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</si>
  <si>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</si>
  <si>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</si>
  <si>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</si>
  <si>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</si>
  <si>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</si>
  <si>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</si>
  <si>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</si>
  <si>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</si>
  <si>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</si>
  <si>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</si>
  <si>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</si>
  <si>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</si>
  <si>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</si>
  <si>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</si>
  <si>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</si>
  <si>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</si>
  <si>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</si>
  <si>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</si>
  <si>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</si>
  <si>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</si>
  <si>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</si>
  <si>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</si>
  <si>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</si>
  <si>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</si>
  <si>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</si>
  <si>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</si>
  <si>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</si>
  <si>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</si>
  <si>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</si>
  <si>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</si>
  <si>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</si>
  <si>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</si>
  <si>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</si>
  <si>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</si>
  <si>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</si>
  <si>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</si>
  <si>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</si>
  <si>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</si>
  <si>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</si>
  <si>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</si>
  <si>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</si>
  <si>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</si>
  <si>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</si>
  <si>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</si>
  <si>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</si>
  <si>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</si>
  <si>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</si>
  <si>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</si>
  <si>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</si>
  <si>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</si>
  <si>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</si>
  <si>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</si>
  <si>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</si>
  <si>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</si>
  <si>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</si>
  <si>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</si>
  <si>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</si>
  <si>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</si>
  <si>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</si>
  <si>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</si>
  <si>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</si>
  <si>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</si>
  <si>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</si>
  <si>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</si>
  <si>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</si>
  <si>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</si>
  <si>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</si>
  <si>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</si>
  <si>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</si>
  <si>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</si>
  <si>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</si>
  <si>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</si>
  <si>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</si>
  <si>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</si>
  <si>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</si>
  <si>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</si>
  <si>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</si>
  <si>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</si>
  <si>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</si>
  <si>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</si>
  <si>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</si>
  <si>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</si>
  <si>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</si>
  <si>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</si>
  <si>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</si>
  <si>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</si>
  <si>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</si>
  <si>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</si>
  <si>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</si>
  <si>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</si>
  <si>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</si>
  <si>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</si>
  <si>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</si>
  <si>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</si>
  <si>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</si>
  <si>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</si>
  <si>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</si>
  <si>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</si>
  <si>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</si>
  <si>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</si>
  <si>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</si>
  <si>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</si>
  <si>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</si>
  <si>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</si>
  <si>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</si>
  <si>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</si>
  <si>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</si>
  <si>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</si>
  <si>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</si>
  <si>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</si>
  <si>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</si>
  <si>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</si>
  <si>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</si>
  <si>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</si>
  <si>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</si>
  <si>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</si>
  <si>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</si>
  <si>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</si>
  <si>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</si>
  <si>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</si>
  <si>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</si>
  <si>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</si>
  <si>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</si>
  <si>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</si>
  <si>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</si>
  <si>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</si>
  <si>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</si>
  <si>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</si>
  <si>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</si>
  <si>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</si>
  <si>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</si>
  <si>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</si>
  <si>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</si>
  <si>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</si>
  <si>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</si>
  <si>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</si>
  <si>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</si>
  <si>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</si>
  <si>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</si>
  <si>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</si>
  <si>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</si>
  <si>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</si>
  <si>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</si>
  <si>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</si>
  <si>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</si>
  <si>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</si>
  <si>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</si>
  <si>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</si>
  <si>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</si>
  <si>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</si>
  <si>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</si>
  <si>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</si>
  <si>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</si>
  <si>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</si>
  <si>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</si>
  <si>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</si>
  <si>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</si>
  <si>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</si>
  <si>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</si>
  <si>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</si>
  <si>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</si>
  <si>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</si>
  <si>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</si>
  <si>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</si>
  <si>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</si>
  <si>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</si>
  <si>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</si>
  <si>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</si>
  <si>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</si>
  <si>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</si>
  <si>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</si>
  <si>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</si>
  <si>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</si>
  <si>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</si>
  <si>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</si>
  <si>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</si>
  <si>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</si>
  <si>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</si>
  <si>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</si>
  <si>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</si>
  <si>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</si>
  <si>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</si>
  <si>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</si>
  <si>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</si>
  <si>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</si>
  <si>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</si>
  <si>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</si>
  <si>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</si>
  <si>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</si>
  <si>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</si>
  <si>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</si>
  <si>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</si>
  <si>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</si>
  <si>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</si>
  <si>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</si>
  <si>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</si>
  <si>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</si>
  <si>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</si>
  <si>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</si>
  <si>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</si>
  <si>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</si>
  <si>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</si>
  <si>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</si>
  <si>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</si>
  <si>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</si>
  <si>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</si>
  <si>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</si>
  <si>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</si>
  <si>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</si>
  <si>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</si>
  <si>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</si>
  <si>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</si>
  <si>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</si>
  <si>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</si>
  <si>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</si>
  <si>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</si>
  <si>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</si>
  <si>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</si>
  <si>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</si>
  <si>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</si>
  <si>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</si>
  <si>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</si>
  <si>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</si>
  <si>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</si>
  <si>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</si>
  <si>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</si>
  <si>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</si>
  <si>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</si>
  <si>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</si>
  <si>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</si>
  <si>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</si>
  <si>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</si>
  <si>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</si>
  <si>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</si>
  <si>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</si>
  <si>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</si>
  <si>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</si>
  <si>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</si>
  <si>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</si>
  <si>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</si>
  <si>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</si>
  <si>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</si>
  <si>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</si>
  <si>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</si>
  <si>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</si>
  <si>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</si>
  <si>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</si>
  <si>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</si>
  <si>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</si>
  <si>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</si>
  <si>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</si>
  <si>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</si>
  <si>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</si>
  <si>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</si>
  <si>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</si>
  <si>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</si>
  <si>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</si>
  <si>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</si>
  <si>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</si>
  <si>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</si>
  <si>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</si>
  <si>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</si>
  <si>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</si>
  <si>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</si>
  <si>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</si>
  <si>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</si>
  <si>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</si>
  <si>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</si>
  <si>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</si>
  <si>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</si>
  <si>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</si>
  <si>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</si>
  <si>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</si>
  <si>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</si>
  <si>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</si>
  <si>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</si>
  <si>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</si>
  <si>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</si>
  <si>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</si>
  <si>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</si>
  <si>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</si>
  <si>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</si>
  <si>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</si>
  <si>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</si>
  <si>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</si>
  <si>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</si>
  <si>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</si>
  <si>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</si>
  <si>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</si>
  <si>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</si>
  <si>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</si>
  <si>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</si>
  <si>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</si>
  <si>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</si>
  <si>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</si>
  <si>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</si>
  <si>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</si>
  <si>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</si>
  <si>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</si>
  <si>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</si>
  <si>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</si>
  <si>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</si>
  <si>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</si>
  <si>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</si>
  <si>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</si>
  <si>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</si>
  <si>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</si>
  <si>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</si>
  <si>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</si>
  <si>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</si>
  <si>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</si>
  <si>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</si>
  <si>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</si>
  <si>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</si>
  <si>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</si>
  <si>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</si>
  <si>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</si>
  <si>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</si>
  <si>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</si>
  <si>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</si>
  <si>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</si>
  <si>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</si>
  <si>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</si>
  <si>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</si>
  <si>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</si>
  <si>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</si>
  <si>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</si>
  <si>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</si>
  <si>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</si>
  <si>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</si>
  <si>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</si>
  <si>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</si>
  <si>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</si>
  <si>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</si>
  <si>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</si>
  <si>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</si>
  <si>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</si>
  <si>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</si>
  <si>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</si>
  <si>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</si>
  <si>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</si>
  <si>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</si>
  <si>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</si>
  <si>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</si>
  <si>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</si>
  <si>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</si>
  <si>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</si>
  <si>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</si>
  <si>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</si>
  <si>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</si>
  <si>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</si>
  <si>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</si>
  <si>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</si>
  <si>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</si>
  <si>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</si>
  <si>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</si>
  <si>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</si>
  <si>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</si>
  <si>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</si>
  <si>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</si>
  <si>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</si>
  <si>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</si>
  <si>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</si>
  <si>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</si>
  <si>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</si>
  <si>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</si>
  <si>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</si>
  <si>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</si>
  <si>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</si>
  <si>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</si>
  <si>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</si>
  <si>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</si>
  <si>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</si>
  <si>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</si>
  <si>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</si>
  <si>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</si>
  <si>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</si>
  <si>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</si>
  <si>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</si>
  <si>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</si>
  <si>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</si>
  <si>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</si>
  <si>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</si>
  <si>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</si>
  <si>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</si>
  <si>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</si>
  <si>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</si>
  <si>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</si>
  <si>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</si>
  <si>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</si>
  <si>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</si>
  <si>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</si>
  <si>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</si>
  <si>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</si>
  <si>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</si>
  <si>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</si>
  <si>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</si>
  <si>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</si>
  <si>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</si>
  <si>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</si>
  <si>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</si>
  <si>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</si>
  <si>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</si>
  <si>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</si>
  <si>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</si>
  <si>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</si>
  <si>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</si>
  <si>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</si>
  <si>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</si>
  <si>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</si>
  <si>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</si>
  <si>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</si>
  <si>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</si>
  <si>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</si>
  <si>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</si>
  <si>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</si>
  <si>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</si>
  <si>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</si>
  <si>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</si>
  <si>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</si>
  <si>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</si>
  <si>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</si>
  <si>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</si>
  <si>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</si>
  <si>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</si>
  <si>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</si>
  <si>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</si>
  <si>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</si>
  <si>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</si>
  <si>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</si>
  <si>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</si>
  <si>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</si>
  <si>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</si>
  <si>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</si>
  <si>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</si>
  <si>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</si>
  <si>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</si>
  <si>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</si>
  <si>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</si>
  <si>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</si>
  <si>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</si>
  <si>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</si>
  <si>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</si>
  <si>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</si>
  <si>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</si>
  <si>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</si>
  <si>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</si>
  <si>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</si>
  <si>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</si>
  <si>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</si>
  <si>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</si>
  <si>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</si>
  <si>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</si>
  <si>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</si>
  <si>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</si>
  <si>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</si>
  <si>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</si>
  <si>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</si>
  <si>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</si>
  <si>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</si>
  <si>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</si>
  <si>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</si>
  <si>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</si>
  <si>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</si>
  <si>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</si>
  <si>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</si>
  <si>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</si>
  <si>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</si>
  <si>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</si>
  <si>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</si>
  <si>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</si>
  <si>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</si>
  <si>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</si>
  <si>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</si>
  <si>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</si>
  <si>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</si>
  <si>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</si>
  <si>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</si>
  <si>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</si>
  <si>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</si>
  <si>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</si>
  <si>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</si>
  <si>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</si>
  <si>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</si>
  <si>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</si>
  <si>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</si>
  <si>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</si>
  <si>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</si>
  <si>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</si>
  <si>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</si>
  <si>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</si>
  <si>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</si>
  <si>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</si>
  <si>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</si>
  <si>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</si>
  <si>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</si>
  <si>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</si>
  <si>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</si>
  <si>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</si>
  <si>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</si>
  <si>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</si>
  <si>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</si>
  <si>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</si>
  <si>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</si>
  <si>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</si>
  <si>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</si>
  <si>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</si>
  <si>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</si>
  <si>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</si>
  <si>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</si>
  <si>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</si>
  <si>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</si>
  <si>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</si>
  <si>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</si>
  <si>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</si>
  <si>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</si>
  <si>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</si>
  <si>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</si>
  <si>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</si>
  <si>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</si>
  <si>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</si>
  <si>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</si>
  <si>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</si>
  <si>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</si>
  <si>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</si>
  <si>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</si>
  <si>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</si>
  <si>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</si>
  <si>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</si>
  <si>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</si>
  <si>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</si>
  <si>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</si>
  <si>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</si>
  <si>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</si>
  <si>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</si>
  <si>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</si>
  <si>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</si>
  <si>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</si>
  <si>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</si>
  <si>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</si>
  <si>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</si>
  <si>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</si>
  <si>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</si>
  <si>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</si>
  <si>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</si>
  <si>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</si>
  <si>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</si>
  <si>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</si>
  <si>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</si>
  <si>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</si>
  <si>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</si>
  <si>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</si>
  <si>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</si>
  <si>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</si>
  <si>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</si>
  <si>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</si>
  <si>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</si>
  <si>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</si>
  <si>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</si>
  <si>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</si>
  <si>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</si>
  <si>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</si>
  <si>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</si>
  <si>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</si>
  <si>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</si>
  <si>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</si>
  <si>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</si>
  <si>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</si>
  <si>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</si>
  <si>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</si>
  <si>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</si>
  <si>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</si>
  <si>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</si>
  <si>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</si>
  <si>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</si>
  <si>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</si>
  <si>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</si>
  <si>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</si>
  <si>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</si>
  <si>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</si>
  <si>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</si>
  <si>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</si>
  <si>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</si>
  <si>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</si>
  <si>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</si>
  <si>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</si>
  <si>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</si>
  <si>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</si>
  <si>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</si>
  <si>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</si>
  <si>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</si>
  <si>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</si>
  <si>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</si>
  <si>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</si>
  <si>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</si>
  <si>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</si>
  <si>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</si>
  <si>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</si>
  <si>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</si>
  <si>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</si>
  <si>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</si>
  <si>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</si>
  <si>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</si>
  <si>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</si>
  <si>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</si>
  <si>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</si>
  <si>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</si>
  <si>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</si>
  <si>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</si>
  <si>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</si>
  <si>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</si>
  <si>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</si>
  <si>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</si>
  <si>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</si>
  <si>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</si>
  <si>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</si>
  <si>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</si>
  <si>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</si>
  <si>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</si>
  <si>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</si>
  <si>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</si>
  <si>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</si>
  <si>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</si>
  <si>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</si>
  <si>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</si>
  <si>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</si>
  <si>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</si>
  <si>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</si>
  <si>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</si>
  <si>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</si>
  <si>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</si>
  <si>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</si>
  <si>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</si>
  <si>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</si>
  <si>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</si>
  <si>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</si>
  <si>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</si>
  <si>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</si>
  <si>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</si>
  <si>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</si>
  <si>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</si>
  <si>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</si>
  <si>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</si>
  <si>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</si>
  <si>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</si>
  <si>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</si>
  <si>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</si>
  <si>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</si>
  <si>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</si>
  <si>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</si>
  <si>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</si>
  <si>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</si>
  <si>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</si>
  <si>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</si>
  <si>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</si>
  <si>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</si>
  <si>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</si>
  <si>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</si>
  <si>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</si>
  <si>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</si>
  <si>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</si>
  <si>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</si>
  <si>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</si>
  <si>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</si>
  <si>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</si>
  <si>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</si>
  <si>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</si>
  <si>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</si>
  <si>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</si>
  <si>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</si>
  <si>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</si>
  <si>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</si>
  <si>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</si>
  <si>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</si>
  <si>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</si>
  <si>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</si>
  <si>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</si>
  <si>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</si>
  <si>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</si>
  <si>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</si>
  <si>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</si>
  <si>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</si>
  <si>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</si>
  <si>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</si>
  <si>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</si>
  <si>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</si>
  <si>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</si>
  <si>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</si>
  <si>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</si>
  <si>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</si>
  <si>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</si>
  <si>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</si>
  <si>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</si>
  <si>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</si>
  <si>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</si>
  <si>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</si>
  <si>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</si>
  <si>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</si>
  <si>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</si>
  <si>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</si>
  <si>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</si>
  <si>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</si>
  <si>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</si>
  <si>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</si>
  <si>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</si>
  <si>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</si>
  <si>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</si>
  <si>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</si>
  <si>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</si>
  <si>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</si>
  <si>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</si>
  <si>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</si>
  <si>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</si>
  <si>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</si>
  <si>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</si>
  <si>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</si>
  <si>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</si>
  <si>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</si>
  <si>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</si>
  <si>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</si>
  <si>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</si>
  <si>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</si>
  <si>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</si>
  <si>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</si>
  <si>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</si>
  <si>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</si>
  <si>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</si>
  <si>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</si>
  <si>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</si>
  <si>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</si>
  <si>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</si>
  <si>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</si>
  <si>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</si>
  <si>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</si>
  <si>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</si>
  <si>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</si>
  <si>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</si>
  <si>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</si>
  <si>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</si>
  <si>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</si>
  <si>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</si>
  <si>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</si>
  <si>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</si>
  <si>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</si>
  <si>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</si>
  <si>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</si>
  <si>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</si>
  <si>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</si>
  <si>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</si>
  <si>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</si>
  <si>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</si>
  <si>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</si>
  <si>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</si>
  <si>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</si>
  <si>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</si>
  <si>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</si>
  <si>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</si>
  <si>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</si>
  <si>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</si>
  <si>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</si>
  <si>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</si>
  <si>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</si>
  <si>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</si>
  <si>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</si>
  <si>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</si>
  <si>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</si>
  <si>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</si>
  <si>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</si>
  <si>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</si>
  <si>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</si>
  <si>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</si>
  <si>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</si>
  <si>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</si>
  <si>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</si>
  <si>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</si>
  <si>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</si>
  <si>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</si>
  <si>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</si>
  <si>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</si>
  <si>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</si>
  <si>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</si>
  <si>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</si>
  <si>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</si>
  <si>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</si>
  <si>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</si>
  <si>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</si>
  <si>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</si>
  <si>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</si>
  <si>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</si>
  <si>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</si>
  <si>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</si>
  <si>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</si>
  <si>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</si>
  <si>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</si>
  <si>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</si>
  <si>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</si>
  <si>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</si>
  <si>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</si>
  <si>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</si>
  <si>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</si>
  <si>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</si>
  <si>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</si>
  <si>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</si>
  <si>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</si>
  <si>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</si>
  <si>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</si>
  <si>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</si>
  <si>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</si>
  <si>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</si>
  <si>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</si>
  <si>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</si>
  <si>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</si>
  <si>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</si>
  <si>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</si>
  <si>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</si>
  <si>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</si>
  <si>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</si>
  <si>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</si>
  <si>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</si>
  <si>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</si>
  <si>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</si>
  <si>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</si>
  <si>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</si>
  <si>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</si>
  <si>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</si>
  <si>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</si>
  <si>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</si>
  <si>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</si>
  <si>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</si>
  <si>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</si>
  <si>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</si>
  <si>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</si>
  <si>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</si>
  <si>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</si>
  <si>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</si>
  <si>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</si>
  <si>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</si>
  <si>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</si>
  <si>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</si>
  <si>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</si>
  <si>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</si>
  <si>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</si>
  <si>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</si>
  <si>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</si>
  <si>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</si>
  <si>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</si>
  <si>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</si>
  <si>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</si>
  <si>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</si>
  <si>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</si>
  <si>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</si>
  <si>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</si>
  <si>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</si>
  <si>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</si>
  <si>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</si>
  <si>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</si>
  <si>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</si>
  <si>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</si>
  <si>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</si>
  <si>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</si>
  <si>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</si>
  <si>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</si>
  <si>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</si>
  <si>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</si>
  <si>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</si>
  <si>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</si>
  <si>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</si>
  <si>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</si>
  <si>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</si>
  <si>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</si>
  <si>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</si>
  <si>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</si>
  <si>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</si>
  <si>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</si>
  <si>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</si>
  <si>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</si>
  <si>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</si>
  <si>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</si>
  <si>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</si>
  <si>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</si>
  <si>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</si>
  <si>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</si>
  <si>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</si>
  <si>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</si>
  <si>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</si>
  <si>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</si>
  <si>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</si>
  <si>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</si>
  <si>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</si>
  <si>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</si>
  <si>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</si>
  <si>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</si>
  <si>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</si>
  <si>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</si>
  <si>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</si>
  <si>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</si>
  <si>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</si>
  <si>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</si>
  <si>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</si>
  <si>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</si>
  <si>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</si>
  <si>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</si>
  <si>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</si>
  <si>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</si>
  <si>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</si>
  <si>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</si>
  <si>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</si>
  <si>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</si>
  <si>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</si>
  <si>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</si>
  <si>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</si>
  <si>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</si>
  <si>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</si>
  <si>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</si>
  <si>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</si>
  <si>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</si>
  <si>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</si>
  <si>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</si>
  <si>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</si>
  <si>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</si>
  <si>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</si>
  <si>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</si>
  <si>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</si>
  <si>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</si>
  <si>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</si>
  <si>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</si>
  <si>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</si>
  <si>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</si>
  <si>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</si>
  <si>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</si>
  <si>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</si>
  <si>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</si>
  <si>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</si>
  <si>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</si>
  <si>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</si>
  <si>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</si>
  <si>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</si>
  <si>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</si>
  <si>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</si>
  <si>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</si>
  <si>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</si>
  <si>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</si>
  <si>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</si>
  <si>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</si>
  <si>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</si>
  <si>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</si>
  <si>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</si>
  <si>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</si>
  <si>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</si>
  <si>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</si>
  <si>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</si>
  <si>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</si>
  <si>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</si>
  <si>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</si>
  <si>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</si>
  <si>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</si>
  <si>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</si>
  <si>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</si>
  <si>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</si>
  <si>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</si>
  <si>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</si>
  <si>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</si>
  <si>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</si>
  <si>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</si>
  <si>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</si>
  <si>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</si>
  <si>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</si>
  <si>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</si>
  <si>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</si>
  <si>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</si>
  <si>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</si>
  <si>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</si>
  <si>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</si>
  <si>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</si>
  <si>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</si>
  <si>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</si>
  <si>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</si>
  <si>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</si>
  <si>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</si>
  <si>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</si>
  <si>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</si>
  <si>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</si>
  <si>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</si>
  <si>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</si>
  <si>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</si>
  <si>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</si>
  <si>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</si>
  <si>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</si>
  <si>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</si>
  <si>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</si>
  <si>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</si>
  <si>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</si>
  <si>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</si>
  <si>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</si>
  <si>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</si>
  <si>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</si>
  <si>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</si>
  <si>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</si>
  <si>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</si>
  <si>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</si>
  <si>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</si>
  <si>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</si>
  <si>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</si>
  <si>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</si>
  <si>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</si>
  <si>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</si>
  <si>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</si>
  <si>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</si>
  <si>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</si>
  <si>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</si>
  <si>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</si>
  <si>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</si>
  <si>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</si>
  <si>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</si>
  <si>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</si>
  <si>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</si>
  <si>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</si>
  <si>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</si>
  <si>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</si>
  <si>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</si>
  <si>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</si>
  <si>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</si>
  <si>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</si>
  <si>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</si>
  <si>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</si>
  <si>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</si>
  <si>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</si>
  <si>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</si>
  <si>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</si>
  <si>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</si>
  <si>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</si>
  <si>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</si>
  <si>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</si>
  <si>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</si>
  <si>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</si>
  <si>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</si>
  <si>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</si>
  <si>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</si>
  <si>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</si>
  <si>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</si>
  <si>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</si>
  <si>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</si>
  <si>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</si>
  <si>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</si>
  <si>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</si>
  <si>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</si>
  <si>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</si>
  <si>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</si>
  <si>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</si>
  <si>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</si>
  <si>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</si>
  <si>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</si>
  <si>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</si>
  <si>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</si>
  <si>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</si>
  <si>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</si>
  <si>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</si>
  <si>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</si>
  <si>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</si>
  <si>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</si>
  <si>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</si>
  <si>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</si>
  <si>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</si>
  <si>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</si>
  <si>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</si>
  <si>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</si>
  <si>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</si>
  <si>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</si>
  <si>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</si>
  <si>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</si>
  <si>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</si>
  <si>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</si>
  <si>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</si>
  <si>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</si>
  <si>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</si>
  <si>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</si>
  <si>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</si>
  <si>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</si>
  <si>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</si>
  <si>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</si>
  <si>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</si>
  <si>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</si>
  <si>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</si>
  <si>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</si>
  <si>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</si>
  <si>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</si>
  <si>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</si>
  <si>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</si>
  <si>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</si>
  <si>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</si>
  <si>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</si>
  <si>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</si>
  <si>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</si>
  <si>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</si>
  <si>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</si>
  <si>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</si>
  <si>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</si>
  <si>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</si>
  <si>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</si>
  <si>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</si>
  <si>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</si>
  <si>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</si>
  <si>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</si>
  <si>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</si>
  <si>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</si>
  <si>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</si>
  <si>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</si>
  <si>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</si>
  <si>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</si>
  <si>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</si>
  <si>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</si>
  <si>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</si>
  <si>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</si>
  <si>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</si>
  <si>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</si>
  <si>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</si>
  <si>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</si>
  <si>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</si>
  <si>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</si>
  <si>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</si>
  <si>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</si>
  <si>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</si>
  <si>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</si>
  <si>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</si>
  <si>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</si>
  <si>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</si>
  <si>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</si>
  <si>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</si>
  <si>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</si>
  <si>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</si>
  <si>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</si>
  <si>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</si>
  <si>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</si>
  <si>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</si>
  <si>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</si>
  <si>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</si>
  <si>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</si>
  <si>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</si>
  <si>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</si>
  <si>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</si>
  <si>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</si>
  <si>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</si>
  <si>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</si>
  <si>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</si>
  <si>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</si>
  <si>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</si>
  <si>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</si>
  <si>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</si>
  <si>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</si>
  <si>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</si>
  <si>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</si>
  <si>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</si>
  <si>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</si>
  <si>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</si>
  <si>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</si>
  <si>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</si>
  <si>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</si>
  <si>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</si>
  <si>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</si>
  <si>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</si>
  <si>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</si>
  <si>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</si>
  <si>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</si>
  <si>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</si>
  <si>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</si>
  <si>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</si>
  <si>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</si>
  <si>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</si>
  <si>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</si>
  <si>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</si>
  <si>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</si>
  <si>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</si>
  <si>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</si>
  <si>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</si>
  <si>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</si>
  <si>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</si>
  <si>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</si>
  <si>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</si>
  <si>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</si>
  <si>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</si>
  <si>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</si>
  <si>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</si>
  <si>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</si>
  <si>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</si>
  <si>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</si>
  <si>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</si>
  <si>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</si>
  <si>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</si>
  <si>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</si>
  <si>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</si>
  <si>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</si>
  <si>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</si>
  <si>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</si>
  <si>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</si>
  <si>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</si>
  <si>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</si>
  <si>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</si>
  <si>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</si>
  <si>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</si>
  <si>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</si>
  <si>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</si>
  <si>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</si>
  <si>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</si>
  <si>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</si>
  <si>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</si>
  <si>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</si>
  <si>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</si>
  <si>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</si>
  <si>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</si>
  <si>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</si>
  <si>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</si>
  <si>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</si>
  <si>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</si>
  <si>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</si>
  <si>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</si>
  <si>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</si>
  <si>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</si>
  <si>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</si>
  <si>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</si>
  <si>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</si>
  <si>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</si>
  <si>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</si>
  <si>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</si>
  <si>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</si>
  <si>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</si>
  <si>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</si>
  <si>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</si>
  <si>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</si>
  <si>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</si>
  <si>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</si>
  <si>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</si>
  <si>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</si>
  <si>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</si>
  <si>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</si>
  <si>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</si>
  <si>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</si>
  <si>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</si>
  <si>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</si>
  <si>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</si>
  <si>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</si>
  <si>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</si>
  <si>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</si>
  <si>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</si>
  <si>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</si>
  <si>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</si>
  <si>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</si>
  <si>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</si>
  <si>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</si>
  <si>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</si>
  <si>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</si>
  <si>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</si>
  <si>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</si>
  <si>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</si>
  <si>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</si>
  <si>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</si>
  <si>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</si>
  <si>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</si>
  <si>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</si>
  <si>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</si>
  <si>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</si>
  <si>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</si>
  <si>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</si>
  <si>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</si>
  <si>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</si>
  <si>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</si>
  <si>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</si>
  <si>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</si>
  <si>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</si>
  <si>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</si>
  <si>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</si>
  <si>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</si>
  <si>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</si>
  <si>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</si>
  <si>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</si>
  <si>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</si>
  <si>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</si>
  <si>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</si>
  <si>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</si>
  <si>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</si>
  <si>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</si>
  <si>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</si>
  <si>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</si>
  <si>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</si>
  <si>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</si>
  <si>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</si>
  <si>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</si>
  <si>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</si>
  <si>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</si>
  <si>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</si>
  <si>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</si>
  <si>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</si>
  <si>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</si>
  <si>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</si>
  <si>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</si>
  <si>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</si>
  <si>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</si>
  <si>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</si>
  <si>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</si>
  <si>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</si>
  <si>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</si>
  <si>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</si>
  <si>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</si>
  <si>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</si>
  <si>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</si>
  <si>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</si>
  <si>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</si>
  <si>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</si>
  <si>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</si>
  <si>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</si>
  <si>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</si>
  <si>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</si>
  <si>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</si>
  <si>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</si>
  <si>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</si>
  <si>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</si>
  <si>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</si>
  <si>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</si>
  <si>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</si>
  <si>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</si>
  <si>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</si>
  <si>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</si>
  <si>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</si>
  <si>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</si>
  <si>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</si>
  <si>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</si>
  <si>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</si>
  <si>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</si>
  <si>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</si>
  <si>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</si>
  <si>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</si>
  <si>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</si>
  <si>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</si>
  <si>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</si>
  <si>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</si>
  <si>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</si>
  <si>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</si>
  <si>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</si>
  <si>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</si>
  <si>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</si>
  <si>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</si>
  <si>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</si>
  <si>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</si>
  <si>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</si>
  <si>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</si>
  <si>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</si>
  <si>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</si>
  <si>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</si>
  <si>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</si>
  <si>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</si>
  <si>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</si>
  <si>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</si>
  <si>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</si>
  <si>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</si>
  <si>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</si>
  <si>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</si>
  <si>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</si>
  <si>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</si>
  <si>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</si>
  <si>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</si>
  <si>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</si>
  <si>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</si>
  <si>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</si>
  <si>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</si>
  <si>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</si>
  <si>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</si>
  <si>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</si>
  <si>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</si>
  <si>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</si>
  <si>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</si>
  <si>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</si>
  <si>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</si>
  <si>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</si>
  <si>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</si>
  <si>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</si>
  <si>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</si>
  <si>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</si>
  <si>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</si>
  <si>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</si>
  <si>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</si>
  <si>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</si>
  <si>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</si>
  <si>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</si>
  <si>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</si>
  <si>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</si>
  <si>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</si>
  <si>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</si>
  <si>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</si>
  <si>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</si>
  <si>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</si>
  <si>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</si>
  <si>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</si>
  <si>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</si>
  <si>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</si>
  <si>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</si>
  <si>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</si>
  <si>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</si>
  <si>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</si>
  <si>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</si>
  <si>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</si>
  <si>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</si>
  <si>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</si>
  <si>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</si>
  <si>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</si>
  <si>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</si>
  <si>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</si>
  <si>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</si>
  <si>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</si>
  <si>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</si>
  <si>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</si>
  <si>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</si>
  <si>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</si>
  <si>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</si>
  <si>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</si>
  <si>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</si>
  <si>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</si>
  <si>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</si>
  <si>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</si>
  <si>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</si>
  <si>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</si>
  <si>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</si>
  <si>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</si>
  <si>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</si>
  <si>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</si>
  <si>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</si>
  <si>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</si>
  <si>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</si>
  <si>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</si>
  <si>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</si>
  <si>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</si>
  <si>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</si>
  <si>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</si>
  <si>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</si>
  <si>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</si>
  <si>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</si>
  <si>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</si>
  <si>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</si>
  <si>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</si>
  <si>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</si>
  <si>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</si>
  <si>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</si>
  <si>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</si>
  <si>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</si>
  <si>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</si>
  <si>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</si>
  <si>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</si>
  <si>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</si>
  <si>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</si>
  <si>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</si>
  <si>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</si>
  <si>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</si>
  <si>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</si>
  <si>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</si>
  <si>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</si>
  <si>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</si>
  <si>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</si>
  <si>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</si>
  <si>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</si>
  <si>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</si>
  <si>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</si>
  <si>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</si>
  <si>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</si>
  <si>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</si>
  <si>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</si>
  <si>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</si>
  <si>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</si>
  <si>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</si>
  <si>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</si>
  <si>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</si>
  <si>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</si>
  <si>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</si>
  <si>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</si>
  <si>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</si>
  <si>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</si>
  <si>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</si>
  <si>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</si>
  <si>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</si>
  <si>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</si>
  <si>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</si>
  <si>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</si>
  <si>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</si>
  <si>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</si>
  <si>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</si>
  <si>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</si>
  <si>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</si>
  <si>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</si>
  <si>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</si>
  <si>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</si>
  <si>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</si>
  <si>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</si>
  <si>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</si>
  <si>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</si>
  <si>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</si>
  <si>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</si>
  <si>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</si>
  <si>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</si>
  <si>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</si>
  <si>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</si>
  <si>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</si>
  <si>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</si>
  <si>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</si>
  <si>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</si>
  <si>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</si>
  <si>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</si>
  <si>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</si>
  <si>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</si>
  <si>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</si>
  <si>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</si>
  <si>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</si>
  <si>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</si>
  <si>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</si>
  <si>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</si>
  <si>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</si>
  <si>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</si>
  <si>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</si>
  <si>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</si>
  <si>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</si>
  <si>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</si>
  <si>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</si>
  <si>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</si>
  <si>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</si>
  <si>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</si>
  <si>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</si>
  <si>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</si>
  <si>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</si>
  <si>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</si>
  <si>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</si>
  <si>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</si>
  <si>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</si>
  <si>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</si>
  <si>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</si>
  <si>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</si>
  <si>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</si>
  <si>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</si>
  <si>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</si>
  <si>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</si>
  <si>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</si>
  <si>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</si>
  <si>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</si>
  <si>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</si>
  <si>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</si>
  <si>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</si>
  <si>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</si>
  <si>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</si>
  <si>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</si>
  <si>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</si>
  <si>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</si>
  <si>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</si>
  <si>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</si>
  <si>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</si>
  <si>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</si>
  <si>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</si>
  <si>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</si>
  <si>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</si>
  <si>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</si>
  <si>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</si>
  <si>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</si>
  <si>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</si>
  <si>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</si>
  <si>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</si>
  <si>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</si>
  <si>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</si>
  <si>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</si>
  <si>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</si>
  <si>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</si>
  <si>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</si>
  <si>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</si>
  <si>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</si>
  <si>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</si>
  <si>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</si>
  <si>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</si>
  <si>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</si>
  <si>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</si>
  <si>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</si>
  <si>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</si>
  <si>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</si>
  <si>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</si>
  <si>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</si>
  <si>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</si>
  <si>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</si>
  <si>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</si>
  <si>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</si>
  <si>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</si>
  <si>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</si>
  <si>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</si>
  <si>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</si>
  <si>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</si>
  <si>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</si>
  <si>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</si>
  <si>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</si>
  <si>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</si>
  <si>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</si>
  <si>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</si>
  <si>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</si>
  <si>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</si>
  <si>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</si>
  <si>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</si>
  <si>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</si>
  <si>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</si>
  <si>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</si>
  <si>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</si>
  <si>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</si>
  <si>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</si>
  <si>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</si>
  <si>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</si>
  <si>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</si>
  <si>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</si>
  <si>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</si>
  <si>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</si>
  <si>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</si>
  <si>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</si>
  <si>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</si>
  <si>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</si>
  <si>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</si>
  <si>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</si>
  <si>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</si>
  <si>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</si>
  <si>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</si>
  <si>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</si>
  <si>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</si>
  <si>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</si>
  <si>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</si>
  <si>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</si>
  <si>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</si>
  <si>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</si>
  <si>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</si>
  <si>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</si>
  <si>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</si>
  <si>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</si>
  <si>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</si>
  <si>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</si>
  <si>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</si>
  <si>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</si>
  <si>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</si>
  <si>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</si>
  <si>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</si>
  <si>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</si>
  <si>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</si>
  <si>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</si>
  <si>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</si>
  <si>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</si>
  <si>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</si>
  <si>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</si>
  <si>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</si>
  <si>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</si>
  <si>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</si>
  <si>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</si>
  <si>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</si>
  <si>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</si>
  <si>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</si>
  <si>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</si>
  <si>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</si>
  <si>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</si>
  <si>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</si>
  <si>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</si>
  <si>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</si>
  <si>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</si>
  <si>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</si>
  <si>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</si>
  <si>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</si>
  <si>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</si>
  <si>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</si>
  <si>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</si>
  <si>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</si>
  <si>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</si>
  <si>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</si>
  <si>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</si>
  <si>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</si>
  <si>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</si>
  <si>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</si>
  <si>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</si>
  <si>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</si>
  <si>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</si>
  <si>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</si>
  <si>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</si>
  <si>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</si>
  <si>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</si>
  <si>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</si>
  <si>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</si>
  <si>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</si>
  <si>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</si>
  <si>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</si>
  <si>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</si>
  <si>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</si>
  <si>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</si>
  <si>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</si>
  <si>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</si>
  <si>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</si>
  <si>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</si>
  <si>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</si>
  <si>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</si>
  <si>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</si>
  <si>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</si>
  <si>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</si>
  <si>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</si>
  <si>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</si>
  <si>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</si>
  <si>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</si>
  <si>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</si>
  <si>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</si>
  <si>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</si>
  <si>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</si>
  <si>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</si>
  <si>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</si>
  <si>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</si>
  <si>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</si>
  <si>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</si>
  <si>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</si>
  <si>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</si>
  <si>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</si>
  <si>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</si>
  <si>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</si>
  <si>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</si>
  <si>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</si>
  <si>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</si>
  <si>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</si>
  <si>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</si>
  <si>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</si>
  <si>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</si>
  <si>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</si>
  <si>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</si>
  <si>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</si>
  <si>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</si>
  <si>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</si>
  <si>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</si>
  <si>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</si>
  <si>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</si>
  <si>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</si>
  <si>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</si>
  <si>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</si>
  <si>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</si>
  <si>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</si>
  <si>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</si>
  <si>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</si>
  <si>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</si>
  <si>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</si>
  <si>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</si>
  <si>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</si>
  <si>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</si>
  <si>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</si>
  <si>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</si>
  <si>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</si>
  <si>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</si>
  <si>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</si>
  <si>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</si>
  <si>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</si>
  <si>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</si>
  <si>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</si>
  <si>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</si>
  <si>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</si>
  <si>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</si>
  <si>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</si>
  <si>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</si>
  <si>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</si>
  <si>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</si>
  <si>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</si>
  <si>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</si>
  <si>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</si>
  <si>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</si>
  <si>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</si>
  <si>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</si>
  <si>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</si>
  <si>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</si>
  <si>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</si>
  <si>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</si>
  <si>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</si>
  <si>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</si>
  <si>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</si>
  <si>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</si>
  <si>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</si>
  <si>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</si>
  <si>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</si>
  <si>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</si>
  <si>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</si>
  <si>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</si>
  <si>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</si>
  <si>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</si>
  <si>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</si>
  <si>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</si>
  <si>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</si>
  <si>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</si>
  <si>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</si>
  <si>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</si>
  <si>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</si>
  <si>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</si>
  <si>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</si>
  <si>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</si>
  <si>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</si>
  <si>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</si>
  <si>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</si>
  <si>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</si>
  <si>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</si>
  <si>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</si>
  <si>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</si>
  <si>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</si>
  <si>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</si>
  <si>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</si>
  <si>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</si>
  <si>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</si>
  <si>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</si>
  <si>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</si>
  <si>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</si>
  <si>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</si>
  <si>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</si>
  <si>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</si>
  <si>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</si>
  <si>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</si>
  <si>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</si>
  <si>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</si>
  <si>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</si>
  <si>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</si>
  <si>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</si>
  <si>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</si>
  <si>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</si>
  <si>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</si>
  <si>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</si>
  <si>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</si>
  <si>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</si>
  <si>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</si>
  <si>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</si>
  <si>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</si>
  <si>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</si>
  <si>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</si>
  <si>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</si>
  <si>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</si>
  <si>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</si>
  <si>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</si>
  <si>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</si>
  <si>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</si>
  <si>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</si>
  <si>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</si>
  <si>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</si>
  <si>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</si>
  <si>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</si>
  <si>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</si>
  <si>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</si>
  <si>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</si>
  <si>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</si>
  <si>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</si>
  <si>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</si>
  <si>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</si>
  <si>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</si>
  <si>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</si>
  <si>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</si>
  <si>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</si>
  <si>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</si>
  <si>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</si>
  <si>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</si>
  <si>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</si>
  <si>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</si>
  <si>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</si>
  <si>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</si>
  <si>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</si>
  <si>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</si>
  <si>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</si>
  <si>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</si>
  <si>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</si>
  <si>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</si>
  <si>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</si>
  <si>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</si>
  <si>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</si>
  <si>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</si>
  <si>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</si>
  <si>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</si>
  <si>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</si>
  <si>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</si>
  <si>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</si>
  <si>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</si>
  <si>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</si>
  <si>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</si>
  <si>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</si>
  <si>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</si>
  <si>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</si>
  <si>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</si>
  <si>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</si>
  <si>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</si>
  <si>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</si>
  <si>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</si>
  <si>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</si>
  <si>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</si>
  <si>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</si>
  <si>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</si>
  <si>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</si>
  <si>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</si>
  <si>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</si>
  <si>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</si>
  <si>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</si>
  <si>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</si>
  <si>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</si>
  <si>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</si>
  <si>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</si>
  <si>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</si>
  <si>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</si>
  <si>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</si>
  <si>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</si>
  <si>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</si>
  <si>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</si>
  <si>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</si>
  <si>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</si>
  <si>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</si>
  <si>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</si>
  <si>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</si>
  <si>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</si>
  <si>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</si>
  <si>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</si>
  <si>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</si>
  <si>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</si>
  <si>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</si>
  <si>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</si>
  <si>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</si>
  <si>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</si>
  <si>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</si>
  <si>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</si>
  <si>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</si>
  <si>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</si>
  <si>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</si>
  <si>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</si>
  <si>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</si>
  <si>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</si>
  <si>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</si>
  <si>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</si>
  <si>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</si>
  <si>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</si>
  <si>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</si>
  <si>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</si>
  <si>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</si>
  <si>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</si>
  <si>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</si>
  <si>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</si>
  <si>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</si>
  <si>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</si>
  <si>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</si>
  <si>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</si>
  <si>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</si>
  <si>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</si>
  <si>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</si>
  <si>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</si>
  <si>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</si>
  <si>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</si>
  <si>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</si>
  <si>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</si>
  <si>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</si>
  <si>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</si>
  <si>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</si>
  <si>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</si>
  <si>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</si>
  <si>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</si>
  <si>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</si>
  <si>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</si>
  <si>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</si>
  <si>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</si>
  <si>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</si>
  <si>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</si>
  <si>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</si>
  <si>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</si>
  <si>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</si>
  <si>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</si>
  <si>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</si>
  <si>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</si>
  <si>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</si>
  <si>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</si>
  <si>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</si>
  <si>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</si>
  <si>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</si>
  <si>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</si>
  <si>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</si>
  <si>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</si>
  <si>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</si>
  <si>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</si>
  <si>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</si>
  <si>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</si>
  <si>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</si>
  <si>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</si>
  <si>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</si>
  <si>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</si>
  <si>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</si>
  <si>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</si>
  <si>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</si>
  <si>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</si>
  <si>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</si>
  <si>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</si>
  <si>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</si>
  <si>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</si>
  <si>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</si>
  <si>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</si>
  <si>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</si>
  <si>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</si>
  <si>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</si>
  <si>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</si>
  <si>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</si>
  <si>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</si>
  <si>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</si>
  <si>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</si>
  <si>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</si>
  <si>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</si>
  <si>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</si>
  <si>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</si>
  <si>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</si>
  <si>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</si>
  <si>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</si>
  <si>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</si>
  <si>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</si>
  <si>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</si>
  <si>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</si>
  <si>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</si>
  <si>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</si>
  <si>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</si>
  <si>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</si>
  <si>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</si>
  <si>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</si>
  <si>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</si>
  <si>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</si>
  <si>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</si>
  <si>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</si>
  <si>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</si>
  <si>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</si>
  <si>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</si>
  <si>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</si>
  <si>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</si>
  <si>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</si>
  <si>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</si>
  <si>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</si>
  <si>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</si>
  <si>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</si>
  <si>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</si>
  <si>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</si>
  <si>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</si>
  <si>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</si>
  <si>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</si>
  <si>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</si>
  <si>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</si>
  <si>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</si>
  <si>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</si>
  <si>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</si>
  <si>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</si>
  <si>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</si>
  <si>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</si>
  <si>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</si>
  <si>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</si>
  <si>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</si>
  <si>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</si>
  <si>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</si>
  <si>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</si>
  <si>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</si>
  <si>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</si>
  <si>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</si>
  <si>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</si>
  <si>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</si>
  <si>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</si>
  <si>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</si>
  <si>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</si>
  <si>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</si>
  <si>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</si>
  <si>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</si>
  <si>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</si>
  <si>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</si>
  <si>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</si>
  <si>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</si>
  <si>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</si>
  <si>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</si>
  <si>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</si>
  <si>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</si>
  <si>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</si>
  <si>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</si>
  <si>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</si>
  <si>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</si>
  <si>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</si>
  <si>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</si>
  <si>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</si>
  <si>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</si>
  <si>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</si>
  <si>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</si>
  <si>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</si>
  <si>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</si>
  <si>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</si>
  <si>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</si>
  <si>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</si>
  <si>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</si>
  <si>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</si>
  <si>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</si>
  <si>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</si>
  <si>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</si>
  <si>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</si>
  <si>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</si>
  <si>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</si>
  <si>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</si>
  <si>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</si>
  <si>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</si>
  <si>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</si>
  <si>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</si>
  <si>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</si>
  <si>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</si>
  <si>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</si>
  <si>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</si>
  <si>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</si>
  <si>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</si>
  <si>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</si>
  <si>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</si>
  <si>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</si>
  <si>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</si>
  <si>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</si>
  <si>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</si>
  <si>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</si>
  <si>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</si>
  <si>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</si>
  <si>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</si>
  <si>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</si>
  <si>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</si>
  <si>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</si>
  <si>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</si>
  <si>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</si>
  <si>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</si>
  <si>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</si>
  <si>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</si>
  <si>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</si>
  <si>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</si>
  <si>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</si>
  <si>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</si>
  <si>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</si>
  <si>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</si>
  <si>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</si>
  <si>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</si>
  <si>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</si>
  <si>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</si>
  <si>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</si>
  <si>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</si>
  <si>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</si>
  <si>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</si>
  <si>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</si>
  <si>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</si>
  <si>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</si>
  <si>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</si>
  <si>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</si>
  <si>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</si>
  <si>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</si>
  <si>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</si>
  <si>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</si>
  <si>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</si>
  <si>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</si>
  <si>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</si>
  <si>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</si>
  <si>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</si>
  <si>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</si>
  <si>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</si>
  <si>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</si>
  <si>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</si>
  <si>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</si>
  <si>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</si>
  <si>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</si>
  <si>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</si>
  <si>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</si>
  <si>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</si>
  <si>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</si>
  <si>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</si>
  <si>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</si>
  <si>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</si>
  <si>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</si>
  <si>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</si>
  <si>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</si>
  <si>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</si>
  <si>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</si>
  <si>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</si>
  <si>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</si>
  <si>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</si>
  <si>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</si>
  <si>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</si>
  <si>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</si>
  <si>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</si>
  <si>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</si>
  <si>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</si>
  <si>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</si>
  <si>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</si>
  <si>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</si>
  <si>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</si>
  <si>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</si>
  <si>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</si>
  <si>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</si>
  <si>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</si>
  <si>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</si>
  <si>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</si>
  <si>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</si>
  <si>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</si>
  <si>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</si>
  <si>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</si>
  <si>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</si>
  <si>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</si>
  <si>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</si>
  <si>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</si>
  <si>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</si>
  <si>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</si>
  <si>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</si>
  <si>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</si>
  <si>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</si>
  <si>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</si>
  <si>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</si>
  <si>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</si>
  <si>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</si>
  <si>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</si>
  <si>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</si>
  <si>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</si>
  <si>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</si>
  <si>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</si>
  <si>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</si>
  <si>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</si>
  <si>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</si>
  <si>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</si>
  <si>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</si>
  <si>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</si>
  <si>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</si>
  <si>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</si>
  <si>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</si>
  <si>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</si>
  <si>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</si>
  <si>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</si>
  <si>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</si>
  <si>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</si>
  <si>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</si>
  <si>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</si>
  <si>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</si>
  <si>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</si>
  <si>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</si>
  <si>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</si>
  <si>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</si>
  <si>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</si>
  <si>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</si>
  <si>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</si>
  <si>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</si>
  <si>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</si>
  <si>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</si>
  <si>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</si>
  <si>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</si>
  <si>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</si>
  <si>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</si>
  <si>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</si>
  <si>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</si>
  <si>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</si>
  <si>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</si>
  <si>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</si>
  <si>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</si>
  <si>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</si>
  <si>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</si>
  <si>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</si>
  <si>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</si>
  <si>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</si>
  <si>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</si>
  <si>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</si>
  <si>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</si>
  <si>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</si>
  <si>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</si>
  <si>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</si>
  <si>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</si>
  <si>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</si>
  <si>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</si>
  <si>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</si>
  <si>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</si>
  <si>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</si>
  <si>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</si>
  <si>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</si>
  <si>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</si>
  <si>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</si>
  <si>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</si>
  <si>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</si>
  <si>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</si>
  <si>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</si>
  <si>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</si>
  <si>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</si>
  <si>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</si>
  <si>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</si>
  <si>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</si>
  <si>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</si>
  <si>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</si>
  <si>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</si>
  <si>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</si>
  <si>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</si>
  <si>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</si>
  <si>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</si>
  <si>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</si>
  <si>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</si>
  <si>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</si>
  <si>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</si>
  <si>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</si>
  <si>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</si>
  <si>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</si>
  <si>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</si>
  <si>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</si>
  <si>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</si>
  <si>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</si>
  <si>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</si>
  <si>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</si>
  <si>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</si>
  <si>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</si>
  <si>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</si>
  <si>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</si>
  <si>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</si>
  <si>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</si>
  <si>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</si>
  <si>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</si>
  <si>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</si>
  <si>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</si>
  <si>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</si>
  <si>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</si>
  <si>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</si>
  <si>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</si>
  <si>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</si>
  <si>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</si>
  <si>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</si>
  <si>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</si>
  <si>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</si>
  <si>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</si>
  <si>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</si>
  <si>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</si>
  <si>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</si>
  <si>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</si>
  <si>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</si>
  <si>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</si>
  <si>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</si>
  <si>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</si>
  <si>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</si>
  <si>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</si>
  <si>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</si>
  <si>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</si>
  <si>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</si>
  <si>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</si>
  <si>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</si>
  <si>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</si>
  <si>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</si>
  <si>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</si>
  <si>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</si>
  <si>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</si>
  <si>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</si>
  <si>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</si>
  <si>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</si>
  <si>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</si>
  <si>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</si>
  <si>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</si>
  <si>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</si>
  <si>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</si>
  <si>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</si>
  <si>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</si>
  <si>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</si>
  <si>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</si>
  <si>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</si>
  <si>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</si>
  <si>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</si>
  <si>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</si>
  <si>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</si>
  <si>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</si>
  <si>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</si>
  <si>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</si>
  <si>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</si>
  <si>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</si>
  <si>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</si>
  <si>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</si>
  <si>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</si>
  <si>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</si>
  <si>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</si>
  <si>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</si>
  <si>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</si>
  <si>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</si>
  <si>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</si>
  <si>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</si>
  <si>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</si>
  <si>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</si>
  <si>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</si>
  <si>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</si>
  <si>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</si>
  <si>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</si>
  <si>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</si>
  <si>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</si>
  <si>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</si>
  <si>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</si>
  <si>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</si>
  <si>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</si>
  <si>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</si>
  <si>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</si>
  <si>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</si>
  <si>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</si>
  <si>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</si>
  <si>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</si>
  <si>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</si>
  <si>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</si>
  <si>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</si>
  <si>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</si>
  <si>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</si>
  <si>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</si>
  <si>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</si>
  <si>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</si>
  <si>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</si>
  <si>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</si>
  <si>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</si>
  <si>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</si>
  <si>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</si>
  <si>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</si>
  <si>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</si>
  <si>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</si>
  <si>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</si>
  <si>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</si>
  <si>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</si>
  <si>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</si>
  <si>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</si>
  <si>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</si>
  <si>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</si>
  <si>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</si>
  <si>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</si>
  <si>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</si>
  <si>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</si>
  <si>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</si>
  <si>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</si>
  <si>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</si>
  <si>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</si>
  <si>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</si>
  <si>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</si>
  <si>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</si>
  <si>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</si>
  <si>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</si>
  <si>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</si>
  <si>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</si>
  <si>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</si>
  <si>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</si>
  <si>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</si>
  <si>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</si>
  <si>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</si>
  <si>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</si>
  <si>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</si>
  <si>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</si>
  <si>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</si>
  <si>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</si>
  <si>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</si>
  <si>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</si>
  <si>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</si>
  <si>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</si>
  <si>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</si>
  <si>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</si>
  <si>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</si>
  <si>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</si>
  <si>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</si>
  <si>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</si>
  <si>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</si>
  <si>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</si>
  <si>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</si>
  <si>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</si>
  <si>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</si>
  <si>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</si>
  <si>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</si>
  <si>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</si>
  <si>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</si>
  <si>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</si>
  <si>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</si>
  <si>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</si>
  <si>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</si>
  <si>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</si>
  <si>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</si>
  <si>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</si>
  <si>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</si>
  <si>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</si>
  <si>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</si>
  <si>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</si>
  <si>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</si>
  <si>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</si>
  <si>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</si>
  <si>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</si>
  <si>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</si>
  <si>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</si>
  <si>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</si>
  <si>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</si>
  <si>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</si>
  <si>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</si>
  <si>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</si>
  <si>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</si>
  <si>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</si>
  <si>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</si>
  <si>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</si>
  <si>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</si>
  <si>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</si>
  <si>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</si>
  <si>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</si>
  <si>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</si>
  <si>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</si>
  <si>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</si>
  <si>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</si>
  <si>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</si>
  <si>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</si>
  <si>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</si>
  <si>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</si>
  <si>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</si>
  <si>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</si>
  <si>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</si>
  <si>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</si>
  <si>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</si>
  <si>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</si>
  <si>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</si>
  <si>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</si>
  <si>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</si>
  <si>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</si>
  <si>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</si>
  <si>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</si>
  <si>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</si>
  <si>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</si>
  <si>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</si>
  <si>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</si>
  <si>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</si>
  <si>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</si>
  <si>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</si>
  <si>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</si>
  <si>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</si>
  <si>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</si>
  <si>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</si>
  <si>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</si>
  <si>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</si>
  <si>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</si>
  <si>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</si>
  <si>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</si>
  <si>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</si>
  <si>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</si>
  <si>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</si>
  <si>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</si>
  <si>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</si>
  <si>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</si>
  <si>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</si>
  <si>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</si>
  <si>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</si>
  <si>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</si>
  <si>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</si>
  <si>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</si>
  <si>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</si>
  <si>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</si>
  <si>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</si>
  <si>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</si>
  <si>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</si>
  <si>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</si>
  <si>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</si>
  <si>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</si>
  <si>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</si>
  <si>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</si>
  <si>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</si>
  <si>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</si>
  <si>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</si>
  <si>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</si>
  <si>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</si>
  <si>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</si>
  <si>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</si>
  <si>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</si>
  <si>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</si>
  <si>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</si>
  <si>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</si>
  <si>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</si>
  <si>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</si>
  <si>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</si>
  <si>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</si>
  <si>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</si>
  <si>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</si>
  <si>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</si>
  <si>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</si>
  <si>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</si>
  <si>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</si>
  <si>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</si>
  <si>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</si>
  <si>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</si>
  <si>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</si>
  <si>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</si>
  <si>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</si>
  <si>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</si>
  <si>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</si>
  <si>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</si>
  <si>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</si>
  <si>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</si>
  <si>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</si>
  <si>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</si>
  <si>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</si>
  <si>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</si>
  <si>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</si>
  <si>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</si>
  <si>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</si>
  <si>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</si>
  <si>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</si>
  <si>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</si>
  <si>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</si>
  <si>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</si>
  <si>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</si>
  <si>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</si>
  <si>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</si>
  <si>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</si>
  <si>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</si>
  <si>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</si>
  <si>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</si>
  <si>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</si>
  <si>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</si>
  <si>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</si>
  <si>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</si>
  <si>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</si>
  <si>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</si>
  <si>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</si>
  <si>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</si>
  <si>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</si>
  <si>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</si>
  <si>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</si>
  <si>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</si>
  <si>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</si>
  <si>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</si>
  <si>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</si>
  <si>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</si>
  <si>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</si>
  <si>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</si>
  <si>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</si>
  <si>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</si>
  <si>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</si>
  <si>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</si>
  <si>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</si>
  <si>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</si>
  <si>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</si>
  <si>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</si>
  <si>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</si>
  <si>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</si>
  <si>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</si>
  <si>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</si>
  <si>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</si>
  <si>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</si>
  <si>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</si>
  <si>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</si>
  <si>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</si>
  <si>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</si>
  <si>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</si>
  <si>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</si>
  <si>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</si>
  <si>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</si>
  <si>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</si>
  <si>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</si>
  <si>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</si>
  <si>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</si>
  <si>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</si>
  <si>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</si>
  <si>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</si>
  <si>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</si>
  <si>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</si>
  <si>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</si>
  <si>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</si>
  <si>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</si>
  <si>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</si>
  <si>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</si>
  <si>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</si>
  <si>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</si>
  <si>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</si>
  <si>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</si>
  <si>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</si>
  <si>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</si>
  <si>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</si>
  <si>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</si>
  <si>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</si>
  <si>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</si>
  <si>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</si>
  <si>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</si>
  <si>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</si>
  <si>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</si>
  <si>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</si>
  <si>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</si>
  <si>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</si>
  <si>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</si>
  <si>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</si>
  <si>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</si>
  <si>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</si>
  <si>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</si>
  <si>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</si>
  <si>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</si>
  <si>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</si>
  <si>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</si>
  <si>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</si>
  <si>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</si>
  <si>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</si>
  <si>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</si>
  <si>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</si>
  <si>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</si>
  <si>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</si>
  <si>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</si>
  <si>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</si>
  <si>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</si>
  <si>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</si>
  <si>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</si>
  <si>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</si>
  <si>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</si>
  <si>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</si>
  <si>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</si>
  <si>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</si>
  <si>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</si>
  <si>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</si>
  <si>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</si>
  <si>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</si>
  <si>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</si>
  <si>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</si>
  <si>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</si>
  <si>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</si>
  <si>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</si>
  <si>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</si>
  <si>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</si>
  <si>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</si>
  <si>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</si>
  <si>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</si>
  <si>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</si>
  <si>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</si>
  <si>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</si>
  <si>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</si>
  <si>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</si>
  <si>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</si>
  <si>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</si>
  <si>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</si>
  <si>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</si>
  <si>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</si>
  <si>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</si>
  <si>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</si>
  <si>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</si>
  <si>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</si>
  <si>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</si>
  <si>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</si>
  <si>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</si>
  <si>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</si>
  <si>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</si>
  <si>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</si>
  <si>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</si>
  <si>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</si>
  <si>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</si>
  <si>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</si>
  <si>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</si>
  <si>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</si>
  <si>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</si>
  <si>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</si>
  <si>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</si>
  <si>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</si>
  <si>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</si>
  <si>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</si>
  <si>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</si>
  <si>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</si>
  <si>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</si>
  <si>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</si>
  <si>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</si>
  <si>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</si>
  <si>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</si>
  <si>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</si>
  <si>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</si>
  <si>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</si>
  <si>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</si>
  <si>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</si>
  <si>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</si>
  <si>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</si>
  <si>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</si>
  <si>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</si>
  <si>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</si>
  <si>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</si>
  <si>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</si>
  <si>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</si>
  <si>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</si>
  <si>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</si>
  <si>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</si>
  <si>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</si>
  <si>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</si>
  <si>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</si>
  <si>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</si>
  <si>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</si>
  <si>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</si>
  <si>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</si>
  <si>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</si>
  <si>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</si>
  <si>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</si>
  <si>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</si>
  <si>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</si>
  <si>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</si>
  <si>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</si>
  <si>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</si>
  <si>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</si>
  <si>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</si>
  <si>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</si>
  <si>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</si>
  <si>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</si>
  <si>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</si>
  <si>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</si>
  <si>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</si>
  <si>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</si>
  <si>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</si>
  <si>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</si>
  <si>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</si>
  <si>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</si>
  <si>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</si>
  <si>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</si>
  <si>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</si>
  <si>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</si>
  <si>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</si>
  <si>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</si>
  <si>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</si>
  <si>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</si>
  <si>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</si>
  <si>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</si>
  <si>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</si>
  <si>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</si>
  <si>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</si>
  <si>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</si>
  <si>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</si>
  <si>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</si>
  <si>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</si>
  <si>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</si>
  <si>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</si>
  <si>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</si>
  <si>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</si>
  <si>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</si>
  <si>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</si>
  <si>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</si>
  <si>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</si>
  <si>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</si>
  <si>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</si>
  <si>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</si>
  <si>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</si>
  <si>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</si>
  <si>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</si>
  <si>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</si>
  <si>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</si>
  <si>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</si>
  <si>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</si>
  <si>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</si>
  <si>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</si>
  <si>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</si>
  <si>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</si>
  <si>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</si>
  <si>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</si>
  <si>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</si>
  <si>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</si>
  <si>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</si>
  <si>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</si>
  <si>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</si>
  <si>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</si>
  <si>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</si>
  <si>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</si>
  <si>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</si>
  <si>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</si>
  <si>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</si>
  <si>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</si>
  <si>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</si>
  <si>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</si>
  <si>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</si>
  <si>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</si>
  <si>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</si>
  <si>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</si>
  <si>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</si>
  <si>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</si>
  <si>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</si>
  <si>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</si>
  <si>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</si>
  <si>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</si>
  <si>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</si>
  <si>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</si>
  <si>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</si>
  <si>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</si>
  <si>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</si>
  <si>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</si>
  <si>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</si>
  <si>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</si>
  <si>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</si>
  <si>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</si>
  <si>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</si>
  <si>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</si>
  <si>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</si>
  <si>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</si>
  <si>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</si>
  <si>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</si>
  <si>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</si>
  <si>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</si>
  <si>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</si>
  <si>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</si>
  <si>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</si>
  <si>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</si>
  <si>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</si>
  <si>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</si>
  <si>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</si>
  <si>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</si>
  <si>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</si>
  <si>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</si>
  <si>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</si>
  <si>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</si>
  <si>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</si>
  <si>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</si>
  <si>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</si>
  <si>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</si>
  <si>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</si>
  <si>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</si>
  <si>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</si>
  <si>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</si>
  <si>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</si>
  <si>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</si>
  <si>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</si>
  <si>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</si>
  <si>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</si>
  <si>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</si>
  <si>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</si>
  <si>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</si>
  <si>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</si>
  <si>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</si>
  <si>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</si>
  <si>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</si>
  <si>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</si>
  <si>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</si>
  <si>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</si>
  <si>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</si>
  <si>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</si>
  <si>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</si>
  <si>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</si>
  <si>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</si>
  <si>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</si>
  <si>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</si>
  <si>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</si>
  <si>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</si>
  <si>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</si>
  <si>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</si>
  <si>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</si>
  <si>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</si>
  <si>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</si>
  <si>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</si>
  <si>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</si>
  <si>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</si>
  <si>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</si>
  <si>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</si>
  <si>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</si>
  <si>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</si>
  <si>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</si>
  <si>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</si>
  <si>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</si>
  <si>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</si>
  <si>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</si>
  <si>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</si>
  <si>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</si>
  <si>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</si>
  <si>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</si>
  <si>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</si>
  <si>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</si>
  <si>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</si>
  <si>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</si>
  <si>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</si>
  <si>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</si>
  <si>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</si>
  <si>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</si>
  <si>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</si>
  <si>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</si>
  <si>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</si>
  <si>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</si>
  <si>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</si>
  <si>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</si>
  <si>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</si>
  <si>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</si>
  <si>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</si>
  <si>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</si>
  <si>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</si>
  <si>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</si>
  <si>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</si>
  <si>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</si>
  <si>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</si>
  <si>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</si>
  <si>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</si>
  <si>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</si>
  <si>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</si>
  <si>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</si>
  <si>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</si>
  <si>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</si>
  <si>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</si>
  <si>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</si>
  <si>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</si>
  <si>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</si>
  <si>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</si>
  <si>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</si>
  <si>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</si>
  <si>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</si>
  <si>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</si>
  <si>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</si>
  <si>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</si>
  <si>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</si>
  <si>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</si>
  <si>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</si>
  <si>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</si>
  <si>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</si>
  <si>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</si>
  <si>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</si>
  <si>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</si>
  <si>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</si>
  <si>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</si>
  <si>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</si>
  <si>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</si>
  <si>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</si>
  <si>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</si>
  <si>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</si>
  <si>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</si>
  <si>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</si>
  <si>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</si>
  <si>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</si>
  <si>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</si>
  <si>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</si>
  <si>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</si>
  <si>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</si>
  <si>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</si>
  <si>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</si>
  <si>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</si>
  <si>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</si>
  <si>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</si>
  <si>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</si>
  <si>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</si>
  <si>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</si>
  <si>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</si>
  <si>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</si>
  <si>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</si>
  <si>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</si>
  <si>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</si>
  <si>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</si>
  <si>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</si>
  <si>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</si>
  <si>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</si>
  <si>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</si>
  <si>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</si>
  <si>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</si>
  <si>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</si>
  <si>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</si>
  <si>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</si>
  <si>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</si>
  <si>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</si>
  <si>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</si>
  <si>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</si>
  <si>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</si>
  <si>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</si>
  <si>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</si>
  <si>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</si>
  <si>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</si>
  <si>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</si>
  <si>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</si>
  <si>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</si>
  <si>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</si>
  <si>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</si>
  <si>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</si>
  <si>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</si>
  <si>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</si>
  <si>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</si>
  <si>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</si>
  <si>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</si>
  <si>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</si>
  <si>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</si>
  <si>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</si>
  <si>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</si>
  <si>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</si>
  <si>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</si>
  <si>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</si>
  <si>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</si>
  <si>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</si>
  <si>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</si>
  <si>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</si>
  <si>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</si>
  <si>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</si>
  <si>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</si>
  <si>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</si>
  <si>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</si>
  <si>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</si>
  <si>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</si>
  <si>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</si>
  <si>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</si>
  <si>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</si>
  <si>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</si>
  <si>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</si>
  <si>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</si>
  <si>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</si>
  <si>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</si>
  <si>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</si>
  <si>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</si>
  <si>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</si>
  <si>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</si>
  <si>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</si>
  <si>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</si>
  <si>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</si>
  <si>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</si>
  <si>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</si>
  <si>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</si>
  <si>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</si>
  <si>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</si>
  <si>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</si>
  <si>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</si>
  <si>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</si>
  <si>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</si>
  <si>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</si>
  <si>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</si>
  <si>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</si>
  <si>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</si>
  <si>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</si>
  <si>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</si>
  <si>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</si>
  <si>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</si>
  <si>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</si>
  <si>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</si>
  <si>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</si>
  <si>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</si>
  <si>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</si>
  <si>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</si>
  <si>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</si>
  <si>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</si>
  <si>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</si>
  <si>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</si>
  <si>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</si>
  <si>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</si>
  <si>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</si>
  <si>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</si>
  <si>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</si>
  <si>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</si>
  <si>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</si>
  <si>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</si>
  <si>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</si>
  <si>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</si>
  <si>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</si>
  <si>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</si>
  <si>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</si>
  <si>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</si>
  <si>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</si>
  <si>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</si>
  <si>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</si>
  <si>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</si>
  <si>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</si>
  <si>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</si>
  <si>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</si>
  <si>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</si>
  <si>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</si>
  <si>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</si>
  <si>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</si>
  <si>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</si>
  <si>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</si>
  <si>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</si>
  <si>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</si>
  <si>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</si>
  <si>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</si>
  <si>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</si>
  <si>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</si>
  <si>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</si>
  <si>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</si>
  <si>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</si>
  <si>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</si>
  <si>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</si>
  <si>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</si>
  <si>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</si>
  <si>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</si>
  <si>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</si>
  <si>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</si>
  <si>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</si>
  <si>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</si>
  <si>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</si>
  <si>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</si>
  <si>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</si>
  <si>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</si>
  <si>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</si>
  <si>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</si>
  <si>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</si>
  <si>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</si>
  <si>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</si>
  <si>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</si>
  <si>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</si>
  <si>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</si>
  <si>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</si>
  <si>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</si>
  <si>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</si>
  <si>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</si>
  <si>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</si>
  <si>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</si>
  <si>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</si>
  <si>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</si>
  <si>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</si>
  <si>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</si>
  <si>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</si>
  <si>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</si>
  <si>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</si>
  <si>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</si>
  <si>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</si>
  <si>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</si>
  <si>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</si>
  <si>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</si>
  <si>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</si>
  <si>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</si>
  <si>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</si>
  <si>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</si>
  <si>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</si>
  <si>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</si>
  <si>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</si>
  <si>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</si>
  <si>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</si>
  <si>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</si>
  <si>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</si>
  <si>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</si>
  <si>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</si>
  <si>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</si>
  <si>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</si>
  <si>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</si>
  <si>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</si>
  <si>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</si>
  <si>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</si>
  <si>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</si>
  <si>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</si>
  <si>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</si>
  <si>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</si>
  <si>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</si>
  <si>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</si>
  <si>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</si>
  <si>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</si>
  <si>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</si>
  <si>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</si>
  <si>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</si>
  <si>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</si>
  <si>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</si>
  <si>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</si>
  <si>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</si>
  <si>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</si>
  <si>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</si>
  <si>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</si>
  <si>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</si>
  <si>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</si>
  <si>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</si>
  <si>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</si>
  <si>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</si>
  <si>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</si>
  <si>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</si>
  <si>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</si>
  <si>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</si>
  <si>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</si>
  <si>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</si>
  <si>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</si>
  <si>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</si>
  <si>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</si>
  <si>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</si>
  <si>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</si>
  <si>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</si>
  <si>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</si>
  <si>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</si>
  <si>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</si>
  <si>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</si>
  <si>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</si>
  <si>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</si>
  <si>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</si>
  <si>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</si>
  <si>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</si>
  <si>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</si>
  <si>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</si>
  <si>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</si>
  <si>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</si>
  <si>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</si>
  <si>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</si>
  <si>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</si>
  <si>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</si>
  <si>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</si>
  <si>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</si>
  <si>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</si>
  <si>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</si>
  <si>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</si>
  <si>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</si>
  <si>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</si>
  <si>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</si>
  <si>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</si>
  <si>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</si>
  <si>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</si>
  <si>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</si>
  <si>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</si>
  <si>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</si>
  <si>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</si>
  <si>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</si>
  <si>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</si>
  <si>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</si>
  <si>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</si>
  <si>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</si>
  <si>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</si>
  <si>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</si>
  <si>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</si>
  <si>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</si>
  <si>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</si>
  <si>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</si>
  <si>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</si>
  <si>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</si>
  <si>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</si>
  <si>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</si>
  <si>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</si>
  <si>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</si>
  <si>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</si>
  <si>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</si>
  <si>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</si>
  <si>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</si>
  <si>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</si>
  <si>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</si>
  <si>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</si>
  <si>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</si>
  <si>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</si>
  <si>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</si>
  <si>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</si>
  <si>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</si>
  <si>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</si>
  <si>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</si>
  <si>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</si>
  <si>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</si>
  <si>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</si>
  <si>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</si>
  <si>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</si>
  <si>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</si>
  <si>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</si>
  <si>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</si>
  <si>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</si>
  <si>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</si>
  <si>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</si>
  <si>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</si>
  <si>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</si>
  <si>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</si>
  <si>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</si>
  <si>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</si>
  <si>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</si>
  <si>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</si>
  <si>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</si>
  <si>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</si>
  <si>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</si>
  <si>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</si>
  <si>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</si>
  <si>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</si>
  <si>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</si>
  <si>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</si>
  <si>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</si>
  <si>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</si>
  <si>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</si>
  <si>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</si>
  <si>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</si>
  <si>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</si>
  <si>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</si>
  <si>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</si>
  <si>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</si>
  <si>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</si>
  <si>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</si>
  <si>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</si>
  <si>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</si>
  <si>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</si>
  <si>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</si>
  <si>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</si>
  <si>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</si>
  <si>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</si>
  <si>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</si>
  <si>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</si>
  <si>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</si>
  <si>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</si>
  <si>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</si>
  <si>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</si>
  <si>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</si>
  <si>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</si>
  <si>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</si>
  <si>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</si>
  <si>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</si>
  <si>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</si>
  <si>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</si>
  <si>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</si>
  <si>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</si>
  <si>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</si>
  <si>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</si>
  <si>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</si>
  <si>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</si>
  <si>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</si>
  <si>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</si>
  <si>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</si>
  <si>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</si>
  <si>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</si>
  <si>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</si>
  <si>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</si>
  <si>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</si>
  <si>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</si>
  <si>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</si>
  <si>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</si>
  <si>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</si>
  <si>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</si>
  <si>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</si>
  <si>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</si>
  <si>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</si>
  <si>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</si>
  <si>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</si>
  <si>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</si>
  <si>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</si>
  <si>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</si>
  <si>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</si>
  <si>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</si>
  <si>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</si>
  <si>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</si>
  <si>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</si>
  <si>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</si>
  <si>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</si>
  <si>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</si>
  <si>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</si>
  <si>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</si>
  <si>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</si>
  <si>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</si>
  <si>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</si>
  <si>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</si>
  <si>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</si>
  <si>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</si>
  <si>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</si>
  <si>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</si>
  <si>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</si>
  <si>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</si>
  <si>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</si>
  <si>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</si>
  <si>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</si>
  <si>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</si>
  <si>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</si>
  <si>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</si>
  <si>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</si>
  <si>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</si>
  <si>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</si>
  <si>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</si>
  <si>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</si>
  <si>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</si>
  <si>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</si>
  <si>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</si>
  <si>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</si>
  <si>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</si>
  <si>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</si>
  <si>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</si>
  <si>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</si>
  <si>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</si>
  <si>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</si>
  <si>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</si>
  <si>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</si>
  <si>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</si>
  <si>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</si>
  <si>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</si>
  <si>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</si>
  <si>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</si>
  <si>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</si>
  <si>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</si>
  <si>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</si>
  <si>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</si>
  <si>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</si>
  <si>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</si>
  <si>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</si>
  <si>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</si>
  <si>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</si>
  <si>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</si>
  <si>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</si>
  <si>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</si>
  <si>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</si>
  <si>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</si>
  <si>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</si>
  <si>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</si>
  <si>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</si>
  <si>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</si>
  <si>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</si>
  <si>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</si>
  <si>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</si>
  <si>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</si>
  <si>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</si>
  <si>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</si>
  <si>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</si>
  <si>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</si>
  <si>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</si>
  <si>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</si>
  <si>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</si>
  <si>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</si>
  <si>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</si>
  <si>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</si>
  <si>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</si>
  <si>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</si>
  <si>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</si>
  <si>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</si>
  <si>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</si>
  <si>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</si>
  <si>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</si>
  <si>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</si>
  <si>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</si>
  <si>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</si>
  <si>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</si>
  <si>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</si>
  <si>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</si>
  <si>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</si>
  <si>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</si>
  <si>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</si>
  <si>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</si>
  <si>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</si>
  <si>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</si>
  <si>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</si>
  <si>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</si>
  <si>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</si>
  <si>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</si>
  <si>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</si>
  <si>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</si>
  <si>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</si>
  <si>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</si>
  <si>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</si>
  <si>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</si>
  <si>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</si>
  <si>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</si>
  <si>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</si>
  <si>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</si>
  <si>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</si>
  <si>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</si>
  <si>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</si>
  <si>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</si>
  <si>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</si>
  <si>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</si>
  <si>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</si>
  <si>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</si>
  <si>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</si>
  <si>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</si>
  <si>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</si>
  <si>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</si>
  <si>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</si>
  <si>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</si>
  <si>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</si>
  <si>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</si>
  <si>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</si>
  <si>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</si>
  <si>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</si>
  <si>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</si>
  <si>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</si>
  <si>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</si>
  <si>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</si>
  <si>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</si>
  <si>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</si>
  <si>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</si>
  <si>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</si>
  <si>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</si>
  <si>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</si>
  <si>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</si>
  <si>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</si>
  <si>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</si>
  <si>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</si>
  <si>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</si>
  <si>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</si>
  <si>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</si>
  <si>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</si>
  <si>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</si>
  <si>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</si>
  <si>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</si>
  <si>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</si>
  <si>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</si>
  <si>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</si>
  <si>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</si>
  <si>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</si>
  <si>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</si>
  <si>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</si>
  <si>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</si>
  <si>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</si>
  <si>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</si>
  <si>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</si>
  <si>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</si>
  <si>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</si>
  <si>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</si>
  <si>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</si>
  <si>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</si>
  <si>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</si>
  <si>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</si>
  <si>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</si>
  <si>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</si>
  <si>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</si>
  <si>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</si>
  <si>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</si>
  <si>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</si>
  <si>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</si>
  <si>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</si>
  <si>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</si>
  <si>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</si>
  <si>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</si>
  <si>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</si>
  <si>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</si>
  <si>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</si>
  <si>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</si>
  <si>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</si>
  <si>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</si>
  <si>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</si>
  <si>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</si>
  <si>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</si>
  <si>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</si>
  <si>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</si>
  <si>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</si>
  <si>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</si>
  <si>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</si>
  <si>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</si>
  <si>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</si>
  <si>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</si>
  <si>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</si>
  <si>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</si>
  <si>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</si>
  <si>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</si>
  <si>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</si>
  <si>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</si>
  <si>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</si>
  <si>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</si>
  <si>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</si>
  <si>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</si>
  <si>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</si>
  <si>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</si>
  <si>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</si>
  <si>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</si>
  <si>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</si>
  <si>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</si>
  <si>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</si>
  <si>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</si>
  <si>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</si>
  <si>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</si>
  <si>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</si>
  <si>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</si>
  <si>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</si>
  <si>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</si>
  <si>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</si>
  <si>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</si>
  <si>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</si>
  <si>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</si>
  <si>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</si>
  <si>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</si>
  <si>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</si>
  <si>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</si>
  <si>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</si>
  <si>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</si>
  <si>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</si>
  <si>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</si>
  <si>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</si>
  <si>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</si>
  <si>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</si>
  <si>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</si>
  <si>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</si>
  <si>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</si>
  <si>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</si>
  <si>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</si>
  <si>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</si>
  <si>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</si>
  <si>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</si>
  <si>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</si>
  <si>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</si>
  <si>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</si>
  <si>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</si>
  <si>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</si>
  <si>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</si>
  <si>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</si>
  <si>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</si>
  <si>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</si>
  <si>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</si>
  <si>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</si>
  <si>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</si>
  <si>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</si>
  <si>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</si>
  <si>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</si>
  <si>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</si>
  <si>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</si>
  <si>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</si>
  <si>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</si>
  <si>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</si>
  <si>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</si>
  <si>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</si>
  <si>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</si>
  <si>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</si>
  <si>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</si>
  <si>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</si>
  <si>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</si>
  <si>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</si>
  <si>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</si>
  <si>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</si>
  <si>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</si>
  <si>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</si>
  <si>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</si>
  <si>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</si>
  <si>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</si>
  <si>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</si>
  <si>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</si>
  <si>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</si>
  <si>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</si>
  <si>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</si>
  <si>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</si>
  <si>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</si>
  <si>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</si>
  <si>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</si>
  <si>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</si>
  <si>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</si>
  <si>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</si>
  <si>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</si>
  <si>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</si>
  <si>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</si>
  <si>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</si>
  <si>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</si>
  <si>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</si>
  <si>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</si>
  <si>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</si>
  <si>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</si>
  <si>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</si>
  <si>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</si>
  <si>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</si>
  <si>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</si>
  <si>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</si>
  <si>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</si>
  <si>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</si>
  <si>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</si>
  <si>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</si>
  <si>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</si>
  <si>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</si>
  <si>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</si>
  <si>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</si>
  <si>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</si>
  <si>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</si>
  <si>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</si>
  <si>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</si>
  <si>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</si>
  <si>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</si>
  <si>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</si>
  <si>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</si>
  <si>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</si>
  <si>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</si>
  <si>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</si>
  <si>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</si>
  <si>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</si>
  <si>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</si>
  <si>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</si>
  <si>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</si>
  <si>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</si>
  <si>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</si>
  <si>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</si>
  <si>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</si>
  <si>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</si>
  <si>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</si>
  <si>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</si>
  <si>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</si>
  <si>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</si>
  <si>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</si>
  <si>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</si>
  <si>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</si>
  <si>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</si>
  <si>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</si>
  <si>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</si>
  <si>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</si>
  <si>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</si>
  <si>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</si>
  <si>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</si>
  <si>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</si>
  <si>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</si>
  <si>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</si>
  <si>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</si>
  <si>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</si>
  <si>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</si>
  <si>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</si>
  <si>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</si>
  <si>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</si>
  <si>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</si>
  <si>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</si>
  <si>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</si>
  <si>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</si>
  <si>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</si>
  <si>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</si>
  <si>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</si>
  <si>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</si>
  <si>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</si>
  <si>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</si>
  <si>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</si>
  <si>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</si>
  <si>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</si>
  <si>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</si>
  <si>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</si>
  <si>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</si>
  <si>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</si>
  <si>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</si>
  <si>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</si>
  <si>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</si>
  <si>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</si>
  <si>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</si>
  <si>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</si>
  <si>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</si>
  <si>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</si>
  <si>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</si>
  <si>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</si>
  <si>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</si>
  <si>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</si>
  <si>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</si>
  <si>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</si>
  <si>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</si>
  <si>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</si>
  <si>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</si>
  <si>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</si>
  <si>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</si>
  <si>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</si>
  <si>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</si>
  <si>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</si>
  <si>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</si>
  <si>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</si>
  <si>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</si>
  <si>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</si>
  <si>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</si>
  <si>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</si>
  <si>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</si>
  <si>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</si>
  <si>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</si>
  <si>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</si>
  <si>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</si>
  <si>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</si>
  <si>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</si>
  <si>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</si>
  <si>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</si>
  <si>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</si>
  <si>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</si>
  <si>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</si>
  <si>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</si>
  <si>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</si>
  <si>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</si>
  <si>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</si>
  <si>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</si>
  <si>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</si>
  <si>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</si>
  <si>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</si>
  <si>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</si>
  <si>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</si>
  <si>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</si>
  <si>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</si>
  <si>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</si>
  <si>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</si>
  <si>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</si>
  <si>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</si>
  <si>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</si>
  <si>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</si>
  <si>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</si>
  <si>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</si>
  <si>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</si>
  <si>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</si>
  <si>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</si>
  <si>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</si>
  <si>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</si>
  <si>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</si>
  <si>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</si>
  <si>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</si>
  <si>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</si>
  <si>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</si>
  <si>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</si>
  <si>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</si>
  <si>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</si>
  <si>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</si>
  <si>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</si>
  <si>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</si>
  <si>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</si>
  <si>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</si>
  <si>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</si>
  <si>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</si>
  <si>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</si>
  <si>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</si>
  <si>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</si>
  <si>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</si>
  <si>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</si>
  <si>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</si>
  <si>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</si>
  <si>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</si>
  <si>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</si>
  <si>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</si>
  <si>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</si>
  <si>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</si>
  <si>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</si>
  <si>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</si>
  <si>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</si>
  <si>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</si>
  <si>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</si>
  <si>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</si>
  <si>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</si>
  <si>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</si>
  <si>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</si>
  <si>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</si>
  <si>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</si>
  <si>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</si>
  <si>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</si>
  <si>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</si>
  <si>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</si>
  <si>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</si>
  <si>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</si>
  <si>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</si>
  <si>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</si>
  <si>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</si>
  <si>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</si>
  <si>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</si>
  <si>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</si>
  <si>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</si>
  <si>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</si>
  <si>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</si>
  <si>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</si>
  <si>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</si>
  <si>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</si>
  <si>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</si>
  <si>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</si>
  <si>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</si>
  <si>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</si>
  <si>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</si>
  <si>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</si>
  <si>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</si>
  <si>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</si>
  <si>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</si>
  <si>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</si>
  <si>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</si>
  <si>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</si>
  <si>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</si>
  <si>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</si>
  <si>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</si>
  <si>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</si>
  <si>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</si>
  <si>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</si>
  <si>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</si>
  <si>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</si>
  <si>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</si>
  <si>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</si>
  <si>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</si>
  <si>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</si>
  <si>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</si>
  <si>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</si>
  <si>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</si>
  <si>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</si>
  <si>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</si>
  <si>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</si>
  <si>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</si>
  <si>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</si>
  <si>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</si>
  <si>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</si>
  <si>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</si>
  <si>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</si>
  <si>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</si>
  <si>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</si>
  <si>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</si>
  <si>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</si>
  <si>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</si>
  <si>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</si>
  <si>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</si>
  <si>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</si>
  <si>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</si>
  <si>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</si>
  <si>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</si>
  <si>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</si>
  <si>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</si>
  <si>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</si>
  <si>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</si>
  <si>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</si>
  <si>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</si>
  <si>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</si>
  <si>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</si>
  <si>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</si>
  <si>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</si>
  <si>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</si>
  <si>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</si>
  <si>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</si>
  <si>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</si>
  <si>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</si>
  <si>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</si>
  <si>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</si>
  <si>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</si>
  <si>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</si>
  <si>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</si>
  <si>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</si>
  <si>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</si>
  <si>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</si>
  <si>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</si>
  <si>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</si>
  <si>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</si>
  <si>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</si>
  <si>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</si>
  <si>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</si>
  <si>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</si>
  <si>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</si>
  <si>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</si>
  <si>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</si>
  <si>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</si>
  <si>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</si>
  <si>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</si>
  <si>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</si>
  <si>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</si>
  <si>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</si>
  <si>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</si>
  <si>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</si>
  <si>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</si>
  <si>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</si>
  <si>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</si>
  <si>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</si>
  <si>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</si>
  <si>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</si>
  <si>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</si>
  <si>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</si>
  <si>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</si>
  <si>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</si>
  <si>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</si>
  <si>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</si>
  <si>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</si>
  <si>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</si>
  <si>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</si>
  <si>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</si>
  <si>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</si>
  <si>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</si>
  <si>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</si>
  <si>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</si>
  <si>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</si>
  <si>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</si>
  <si>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</si>
  <si>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</si>
  <si>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</si>
  <si>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</si>
  <si>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</si>
  <si>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</si>
  <si>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</si>
  <si>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</si>
  <si>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</si>
  <si>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</si>
  <si>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</si>
  <si>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</si>
  <si>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</si>
  <si>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</si>
  <si>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</si>
  <si>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</si>
  <si>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</si>
  <si>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</si>
  <si>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</si>
  <si>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</si>
  <si>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</si>
  <si>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</si>
  <si>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</si>
  <si>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</si>
  <si>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</si>
  <si>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</si>
  <si>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</si>
  <si>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</si>
  <si>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</si>
  <si>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</si>
  <si>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</si>
  <si>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</si>
  <si>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</si>
  <si>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</si>
  <si>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</si>
  <si>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</si>
  <si>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</si>
  <si>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</si>
  <si>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</si>
  <si>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</si>
  <si>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</si>
  <si>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</si>
  <si>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</si>
  <si>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</si>
  <si>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</si>
  <si>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</si>
  <si>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</si>
  <si>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</si>
  <si>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</si>
  <si>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</si>
  <si>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</si>
  <si>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</si>
  <si>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</si>
  <si>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</si>
  <si>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</si>
  <si>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</si>
  <si>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</si>
  <si>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</si>
  <si>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</si>
  <si>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</si>
  <si>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</si>
  <si>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</si>
  <si>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</si>
  <si>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</si>
  <si>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</si>
  <si>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</si>
  <si>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</si>
  <si>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</si>
  <si>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</si>
  <si>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</si>
  <si>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</si>
  <si>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</si>
  <si>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</si>
  <si>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</si>
  <si>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</si>
  <si>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</si>
  <si>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</si>
  <si>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</si>
  <si>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</si>
  <si>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</si>
  <si>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</si>
  <si>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</si>
  <si>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</si>
  <si>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</si>
  <si>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</si>
  <si>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</si>
  <si>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</si>
  <si>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</si>
  <si>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</si>
  <si>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</si>
  <si>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</si>
  <si>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</si>
  <si>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</si>
  <si>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</si>
  <si>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</si>
  <si>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</si>
  <si>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</si>
  <si>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</si>
  <si>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</si>
  <si>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</si>
  <si>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</si>
  <si>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</si>
  <si>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</si>
  <si>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</si>
  <si>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</si>
  <si>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</si>
  <si>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</si>
  <si>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</si>
  <si>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</si>
  <si>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</si>
  <si>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</si>
  <si>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</si>
  <si>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</si>
  <si>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</si>
  <si>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</si>
  <si>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</si>
  <si>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</si>
  <si>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</si>
  <si>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</si>
  <si>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</si>
  <si>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</si>
  <si>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</si>
  <si>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</si>
  <si>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</si>
  <si>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</si>
  <si>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</si>
  <si>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</si>
  <si>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</si>
  <si>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</si>
  <si>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</si>
  <si>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</si>
  <si>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</si>
  <si>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</si>
  <si>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</si>
  <si>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</si>
  <si>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</si>
  <si>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</si>
  <si>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</si>
  <si>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</si>
  <si>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</si>
  <si>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</si>
  <si>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</si>
  <si>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</si>
  <si>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</si>
  <si>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</si>
  <si>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</si>
  <si>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</si>
  <si>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</si>
  <si>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</si>
  <si>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</si>
  <si>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</si>
  <si>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</si>
  <si>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</si>
  <si>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</si>
  <si>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</si>
  <si>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</si>
  <si>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</si>
  <si>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</si>
  <si>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</si>
  <si>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</si>
  <si>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</si>
  <si>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</si>
  <si>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</si>
  <si>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</si>
  <si>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</si>
  <si>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</si>
  <si>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</si>
  <si>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</si>
  <si>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</si>
  <si>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</si>
  <si>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</si>
  <si>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</si>
  <si>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</si>
  <si>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</si>
  <si>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</si>
  <si>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</si>
  <si>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</si>
  <si>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</si>
  <si>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</si>
  <si>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</si>
  <si>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</si>
  <si>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</si>
  <si>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</si>
  <si>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</si>
  <si>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</si>
  <si>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</si>
  <si>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</si>
  <si>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</si>
  <si>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</si>
  <si>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</si>
  <si>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</si>
  <si>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</si>
  <si>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</si>
  <si>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</si>
  <si>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</si>
  <si>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</si>
  <si>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</si>
  <si>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</si>
  <si>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</si>
  <si>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</si>
  <si>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</si>
  <si>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</si>
  <si>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</si>
  <si>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</si>
  <si>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</si>
  <si>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</si>
  <si>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</si>
  <si>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</si>
  <si>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</si>
  <si>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</si>
  <si>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</si>
  <si>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</si>
  <si>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</si>
  <si>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</si>
  <si>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</si>
  <si>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</si>
  <si>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</si>
  <si>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</si>
  <si>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</si>
  <si>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</si>
  <si>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</si>
  <si>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</si>
  <si>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</si>
  <si>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</si>
  <si>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</si>
  <si>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</si>
  <si>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</si>
  <si>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</si>
  <si>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</si>
  <si>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</si>
  <si>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</si>
  <si>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</si>
  <si>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</si>
  <si>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</si>
  <si>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</si>
  <si>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</si>
  <si>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</si>
  <si>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</si>
  <si>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</si>
  <si>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</si>
  <si>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</si>
  <si>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</si>
  <si>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</si>
  <si>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</si>
  <si>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</si>
  <si>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</si>
  <si>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</si>
  <si>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</si>
  <si>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</si>
  <si>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</si>
  <si>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</si>
  <si>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</si>
  <si>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</si>
  <si>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</si>
  <si>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</si>
  <si>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</si>
  <si>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</si>
  <si>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</si>
  <si>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</si>
  <si>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</si>
  <si>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</si>
  <si>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</si>
  <si>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</si>
  <si>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</si>
  <si>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</si>
  <si>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</si>
  <si>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</si>
  <si>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</si>
  <si>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</si>
  <si>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</si>
  <si>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</si>
  <si>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</si>
  <si>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</si>
  <si>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</si>
  <si>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</si>
  <si>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</si>
  <si>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</si>
  <si>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</si>
  <si>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</si>
  <si>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</si>
  <si>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</si>
  <si>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</si>
  <si>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</si>
  <si>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</si>
  <si>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</si>
  <si>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</si>
  <si>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</si>
  <si>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</si>
  <si>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</si>
  <si>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</si>
  <si>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</si>
  <si>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</si>
  <si>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</si>
  <si>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</si>
  <si>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</si>
  <si>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</si>
  <si>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</si>
  <si>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</si>
  <si>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</si>
  <si>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</si>
  <si>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</si>
  <si>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</si>
  <si>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</si>
  <si>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</si>
  <si>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</si>
  <si>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</si>
  <si>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</si>
  <si>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</si>
  <si>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</si>
  <si>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</si>
  <si>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</si>
  <si>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</si>
  <si>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</si>
  <si>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</si>
  <si>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</si>
  <si>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</si>
  <si>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</si>
  <si>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</si>
  <si>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</si>
  <si>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</si>
  <si>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</si>
  <si>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</si>
  <si>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</si>
  <si>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</si>
  <si>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</si>
  <si>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</si>
  <si>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</si>
  <si>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</si>
  <si>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</si>
  <si>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</si>
  <si>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</si>
  <si>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</si>
  <si>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</si>
  <si>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</si>
  <si>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</si>
  <si>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</si>
  <si>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</si>
  <si>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</si>
  <si>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</si>
  <si>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</si>
  <si>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</si>
  <si>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</si>
  <si>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</si>
  <si>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</si>
  <si>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</si>
  <si>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</si>
  <si>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</si>
  <si>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</si>
  <si>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</si>
  <si>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</si>
  <si>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</si>
  <si>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</si>
  <si>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</si>
  <si>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</si>
  <si>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</si>
  <si>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</si>
  <si>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</si>
  <si>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</si>
  <si>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</si>
  <si>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</si>
  <si>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</si>
  <si>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</si>
  <si>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</si>
  <si>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</si>
  <si>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</si>
  <si>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</si>
  <si>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</si>
  <si>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</si>
  <si>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</si>
  <si>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</si>
  <si>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</si>
  <si>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</si>
  <si>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</si>
  <si>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</si>
  <si>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</si>
  <si>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</si>
  <si>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</si>
  <si>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</si>
  <si>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</si>
  <si>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</si>
  <si>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</si>
  <si>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</si>
  <si>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</si>
  <si>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</si>
  <si>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</si>
  <si>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</si>
  <si>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</si>
  <si>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</si>
  <si>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</si>
  <si>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</si>
  <si>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</si>
  <si>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</si>
  <si>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</si>
  <si>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</si>
  <si>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</si>
  <si>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</si>
  <si>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</si>
  <si>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</si>
  <si>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</si>
  <si>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</si>
  <si>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</si>
  <si>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</si>
  <si>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</si>
  <si>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</si>
  <si>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</si>
  <si>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</si>
  <si>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</si>
  <si>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</si>
  <si>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</si>
  <si>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</si>
  <si>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</si>
  <si>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</si>
  <si>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</si>
  <si>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</si>
  <si>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</si>
  <si>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</si>
  <si>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</si>
  <si>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</si>
  <si>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</si>
  <si>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</si>
  <si>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</si>
  <si>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</si>
  <si>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</si>
  <si>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</si>
  <si>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</si>
  <si>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</si>
  <si>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</si>
  <si>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</si>
  <si>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</si>
  <si>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</si>
  <si>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</si>
  <si>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</si>
  <si>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</si>
  <si>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</si>
  <si>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</si>
  <si>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</si>
  <si>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</si>
  <si>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</si>
  <si>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</si>
  <si>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</si>
  <si>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</si>
  <si>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</si>
  <si>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</si>
  <si>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</si>
  <si>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</si>
  <si>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</si>
  <si>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</si>
  <si>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</si>
  <si>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</si>
  <si>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</si>
  <si>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</si>
  <si>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</si>
  <si>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</si>
  <si>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</si>
  <si>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</si>
  <si>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</si>
  <si>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</si>
  <si>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</si>
  <si>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</si>
  <si>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</si>
  <si>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</si>
  <si>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</si>
  <si>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</si>
  <si>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</si>
  <si>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</si>
  <si>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</si>
  <si>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</si>
  <si>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</si>
  <si>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</si>
  <si>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</si>
  <si>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</si>
  <si>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</si>
  <si>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</si>
  <si>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</si>
  <si>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</si>
  <si>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</si>
  <si>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</si>
  <si>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</si>
  <si>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</si>
  <si>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</si>
  <si>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</si>
  <si>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</si>
  <si>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</si>
  <si>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</si>
  <si>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</si>
  <si>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</si>
  <si>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</si>
  <si>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</si>
  <si>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</si>
  <si>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</si>
  <si>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</si>
  <si>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</si>
  <si>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</si>
  <si>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</si>
  <si>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</si>
  <si>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</si>
  <si>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</si>
  <si>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</si>
  <si>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</si>
  <si>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</si>
  <si>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</si>
  <si>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</si>
  <si>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</si>
  <si>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</si>
  <si>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</si>
  <si>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</si>
  <si>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</si>
  <si>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</si>
  <si>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</si>
  <si>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</si>
  <si>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</si>
  <si>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</si>
  <si>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</si>
  <si>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</si>
  <si>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</si>
  <si>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</si>
  <si>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</si>
  <si>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</si>
  <si>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</si>
  <si>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</si>
  <si>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</si>
  <si>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</si>
  <si>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</si>
  <si>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</si>
  <si>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</si>
  <si>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</si>
  <si>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</si>
  <si>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</si>
  <si>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</si>
  <si>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</si>
  <si>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</si>
  <si>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</si>
  <si>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</si>
  <si>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</si>
  <si>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</si>
  <si>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</si>
  <si>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</si>
  <si>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</si>
  <si>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</si>
  <si>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</si>
  <si>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</si>
  <si>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</si>
  <si>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</si>
  <si>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</si>
  <si>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</si>
  <si>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</si>
  <si>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</si>
  <si>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</si>
  <si>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</si>
  <si>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</si>
  <si>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</si>
  <si>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</si>
  <si>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</si>
  <si>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</si>
  <si>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</si>
  <si>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</si>
  <si>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</si>
  <si>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</si>
  <si>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</si>
  <si>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</si>
  <si>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</si>
  <si>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</si>
  <si>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</si>
  <si>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</si>
  <si>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</si>
  <si>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</si>
  <si>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</si>
  <si>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</si>
  <si>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</si>
  <si>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</si>
  <si>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</si>
  <si>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</si>
  <si>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</si>
  <si>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</si>
  <si>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</si>
  <si>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</si>
  <si>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</si>
  <si>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</si>
  <si>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</si>
  <si>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</si>
  <si>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</si>
  <si>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</si>
  <si>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</si>
  <si>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</si>
  <si>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</si>
  <si>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</si>
  <si>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</si>
  <si>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</si>
  <si>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</si>
  <si>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</si>
  <si>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</si>
  <si>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</si>
  <si>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</si>
  <si>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</si>
  <si>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</si>
  <si>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</si>
  <si>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</si>
  <si>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</si>
  <si>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</si>
  <si>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</si>
  <si>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</si>
  <si>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</si>
  <si>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</si>
  <si>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</si>
  <si>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</si>
  <si>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</si>
  <si>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</si>
  <si>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</si>
  <si>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</si>
  <si>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</si>
  <si>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</si>
  <si>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</si>
  <si>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</si>
  <si>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</si>
  <si>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</si>
  <si>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</si>
  <si>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</si>
  <si>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</si>
  <si>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</si>
  <si>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</si>
  <si>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</si>
  <si>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</si>
  <si>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</si>
  <si>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</si>
  <si>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</si>
  <si>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</si>
  <si>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</si>
  <si>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</si>
  <si>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</si>
  <si>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</si>
  <si>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</si>
  <si>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</si>
  <si>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</si>
  <si>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</si>
  <si>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</si>
  <si>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</si>
  <si>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</si>
  <si>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</si>
  <si>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</si>
  <si>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</si>
  <si>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</si>
  <si>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</si>
  <si>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</si>
  <si>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</si>
  <si>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</si>
  <si>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</si>
  <si>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</si>
  <si>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</si>
  <si>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</si>
  <si>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</si>
  <si>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</si>
  <si>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</si>
  <si>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</si>
  <si>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</si>
  <si>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</si>
  <si>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</si>
  <si>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</si>
  <si>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</si>
  <si>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</si>
  <si>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</si>
  <si>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</si>
  <si>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</si>
  <si>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</si>
  <si>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</si>
  <si>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</si>
  <si>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</si>
  <si>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</si>
  <si>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</si>
  <si>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</si>
  <si>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</si>
  <si>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</si>
  <si>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</si>
  <si>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</si>
  <si>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</si>
  <si>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</si>
  <si>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</si>
  <si>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</si>
  <si>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</si>
  <si>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</si>
  <si>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</si>
  <si>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</si>
  <si>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</si>
  <si>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</si>
  <si>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</si>
  <si>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</si>
  <si>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</si>
  <si>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</si>
  <si>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</si>
  <si>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</si>
  <si>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</si>
  <si>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</si>
  <si>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</si>
  <si>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</si>
  <si>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</si>
  <si>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</si>
  <si>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</si>
  <si>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</si>
  <si>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</si>
  <si>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</si>
  <si>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</si>
  <si>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</si>
  <si>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</si>
  <si>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</si>
  <si>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</si>
  <si>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</si>
  <si>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</si>
  <si>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</si>
  <si>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</si>
  <si>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</si>
  <si>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</si>
  <si>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</si>
  <si>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</si>
  <si>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</si>
  <si>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</si>
  <si>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</si>
  <si>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</si>
  <si>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</si>
  <si>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</si>
  <si>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</si>
  <si>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</si>
  <si>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</si>
  <si>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</si>
  <si>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</si>
  <si>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</si>
  <si>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</si>
  <si>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</si>
  <si>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</si>
  <si>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</si>
  <si>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</si>
  <si>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</si>
  <si>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</si>
  <si>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</si>
  <si>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</si>
  <si>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</si>
  <si>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</si>
  <si>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</si>
  <si>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</si>
  <si>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</si>
  <si>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</si>
  <si>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</si>
  <si>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</si>
  <si>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</si>
  <si>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</si>
  <si>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</si>
  <si>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</si>
  <si>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</si>
  <si>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</si>
  <si>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</si>
  <si>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</si>
  <si>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</si>
  <si>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</si>
  <si>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</si>
  <si>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</si>
  <si>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</si>
  <si>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</si>
  <si>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</si>
  <si>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</si>
  <si>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</si>
  <si>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</si>
  <si>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</si>
  <si>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</si>
  <si>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</si>
  <si>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</si>
  <si>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</si>
  <si>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</si>
  <si>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</si>
  <si>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</si>
  <si>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</si>
  <si>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</si>
  <si>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</si>
  <si>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</si>
  <si>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</si>
  <si>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</si>
  <si>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</si>
  <si>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</si>
  <si>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</si>
  <si>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</si>
  <si>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</si>
  <si>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</si>
  <si>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</si>
  <si>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</si>
  <si>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</si>
  <si>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</si>
  <si>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</si>
  <si>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</si>
  <si>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</si>
  <si>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</si>
  <si>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</si>
  <si>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</si>
  <si>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</si>
  <si>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</si>
  <si>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</si>
  <si>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</si>
  <si>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</si>
  <si>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</si>
  <si>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</si>
  <si>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</si>
  <si>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</si>
  <si>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</si>
  <si>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</si>
  <si>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</si>
  <si>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</si>
  <si>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</si>
  <si>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</si>
  <si>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</si>
  <si>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</si>
  <si>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</si>
  <si>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</si>
  <si>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</si>
  <si>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</si>
  <si>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</si>
  <si>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</si>
  <si>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</si>
  <si>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</si>
  <si>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</si>
  <si>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</si>
  <si>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</si>
  <si>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</si>
  <si>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</si>
  <si>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</si>
  <si>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</si>
  <si>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</si>
  <si>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</si>
  <si>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</si>
  <si>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</si>
  <si>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</si>
  <si>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</si>
  <si>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</si>
  <si>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</si>
  <si>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</si>
  <si>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</si>
  <si>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</si>
  <si>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</si>
  <si>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</si>
  <si>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</si>
  <si>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</si>
  <si>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</si>
  <si>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</si>
  <si>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</si>
  <si>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</si>
  <si>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</si>
  <si>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</si>
  <si>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</si>
  <si>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</si>
  <si>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</si>
  <si>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</si>
  <si>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</si>
  <si>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</si>
  <si>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</si>
  <si>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</si>
  <si>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</si>
  <si>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</si>
  <si>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</si>
  <si>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</si>
  <si>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</si>
  <si>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</si>
  <si>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</si>
  <si>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</si>
  <si>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</si>
  <si>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</si>
  <si>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</si>
  <si>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</si>
  <si>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</si>
  <si>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</si>
  <si>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</si>
  <si>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</si>
  <si>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</si>
  <si>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</si>
  <si>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</si>
  <si>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</si>
  <si>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</si>
  <si>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</si>
  <si>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</si>
  <si>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</si>
  <si>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</si>
  <si>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</si>
  <si>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</si>
  <si>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</si>
  <si>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</si>
  <si>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</si>
  <si>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</si>
  <si>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</si>
  <si>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</si>
  <si>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</si>
  <si>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</si>
  <si>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</si>
  <si>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</si>
  <si>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</si>
  <si>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</si>
  <si>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</si>
  <si>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</si>
  <si>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</si>
  <si>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</si>
  <si>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</si>
  <si>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</si>
  <si>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</si>
  <si>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</si>
  <si>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</si>
  <si>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</si>
  <si>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</si>
  <si>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</si>
  <si>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</si>
  <si>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</si>
  <si>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</si>
  <si>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</si>
  <si>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</si>
  <si>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</si>
  <si>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</si>
  <si>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</si>
  <si>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</si>
  <si>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</si>
  <si>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</si>
  <si>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</si>
  <si>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</si>
  <si>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</si>
  <si>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</si>
  <si>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</si>
  <si>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</si>
  <si>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</si>
  <si>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</si>
  <si>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</si>
  <si>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</si>
  <si>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</si>
  <si>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</si>
  <si>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</si>
  <si>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</si>
  <si>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</si>
  <si>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</si>
  <si>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</si>
  <si>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</si>
  <si>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</si>
  <si>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</si>
  <si>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</si>
  <si>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</si>
  <si>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</si>
  <si>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</si>
  <si>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</si>
  <si>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</si>
  <si>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</si>
  <si>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</si>
  <si>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</si>
  <si>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</si>
  <si>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</si>
  <si>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</si>
  <si>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</si>
  <si>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</si>
  <si>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</si>
  <si>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</si>
  <si>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</si>
  <si>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</si>
  <si>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</si>
  <si>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</si>
  <si>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</si>
  <si>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</si>
  <si>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</si>
  <si>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</si>
  <si>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</si>
  <si>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</si>
  <si>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</si>
  <si>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</si>
  <si>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</si>
  <si>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</si>
  <si>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</si>
  <si>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</si>
  <si>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</si>
  <si>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</si>
  <si>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</si>
  <si>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</si>
  <si>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</si>
  <si>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</si>
  <si>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</si>
  <si>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</si>
  <si>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</si>
  <si>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</si>
  <si>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</si>
  <si>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</si>
  <si>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</si>
  <si>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</si>
  <si>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</si>
  <si>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</si>
  <si>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</si>
  <si>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</si>
  <si>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</si>
  <si>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</si>
  <si>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</si>
  <si>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</si>
  <si>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</si>
  <si>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</si>
  <si>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</si>
  <si>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</si>
  <si>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</si>
  <si>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</si>
  <si>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</si>
  <si>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</si>
  <si>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</si>
  <si>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</si>
  <si>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</si>
  <si>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</si>
  <si>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</si>
  <si>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</si>
  <si>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</si>
  <si>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</si>
  <si>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</si>
  <si>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</si>
  <si>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</si>
  <si>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</si>
  <si>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</si>
  <si>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</si>
  <si>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</si>
  <si>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</si>
  <si>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</si>
  <si>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</si>
  <si>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</si>
  <si>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</si>
  <si>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</si>
  <si>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</si>
  <si>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</si>
  <si>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</si>
  <si>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</si>
  <si>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</si>
  <si>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</si>
  <si>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</si>
  <si>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</si>
  <si>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</si>
  <si>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</si>
  <si>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</si>
  <si>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</si>
  <si>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</si>
  <si>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</si>
  <si>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</si>
  <si>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</si>
  <si>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</si>
  <si>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</si>
  <si>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</si>
  <si>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</si>
  <si>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</si>
  <si>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</si>
  <si>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</si>
  <si>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</si>
  <si>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</si>
  <si>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</si>
  <si>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</si>
  <si>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</si>
  <si>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</si>
  <si>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</si>
  <si>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</si>
  <si>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</si>
  <si>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</si>
  <si>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</si>
  <si>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</si>
  <si>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</si>
  <si>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</si>
  <si>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</si>
  <si>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</si>
  <si>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</si>
  <si>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</si>
  <si>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</si>
  <si>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</si>
  <si>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</si>
  <si>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</si>
  <si>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</si>
  <si>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</si>
  <si>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</si>
  <si>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</si>
  <si>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</si>
  <si>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</si>
  <si>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</si>
  <si>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</si>
  <si>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</si>
  <si>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</si>
  <si>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</si>
  <si>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</si>
  <si>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</si>
  <si>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</si>
  <si>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</si>
  <si>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</si>
  <si>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</si>
  <si>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</si>
  <si>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</si>
  <si>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</si>
  <si>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</si>
  <si>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</si>
  <si>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</si>
  <si>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</si>
  <si>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</si>
  <si>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</si>
  <si>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</si>
  <si>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</si>
  <si>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</si>
  <si>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</si>
  <si>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</si>
  <si>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</si>
  <si>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</si>
  <si>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</si>
  <si>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</si>
  <si>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</si>
  <si>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</si>
  <si>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</si>
  <si>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</si>
  <si>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</si>
  <si>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</si>
  <si>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</si>
  <si>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</si>
  <si>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</si>
  <si>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</si>
  <si>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</si>
  <si>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</si>
  <si>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</si>
  <si>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</si>
  <si>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</si>
  <si>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</si>
  <si>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</si>
  <si>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</si>
  <si>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</si>
  <si>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</si>
  <si>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</si>
  <si>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</si>
  <si>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</si>
  <si>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</si>
  <si>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</si>
  <si>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</si>
  <si>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</si>
  <si>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</si>
  <si>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</si>
  <si>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</si>
  <si>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</si>
  <si>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</si>
  <si>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</si>
  <si>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</si>
  <si>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</si>
  <si>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</si>
  <si>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</si>
  <si>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</si>
  <si>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</si>
  <si>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</si>
  <si>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</si>
  <si>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</si>
  <si>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</si>
  <si>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</si>
  <si>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</si>
  <si>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</si>
  <si>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</si>
  <si>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</si>
  <si>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</si>
  <si>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</si>
  <si>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</si>
  <si>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</si>
  <si>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</si>
  <si>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</si>
  <si>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</si>
  <si>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</si>
  <si>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</si>
  <si>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</si>
  <si>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</si>
  <si>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</si>
  <si>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</si>
  <si>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</si>
  <si>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</si>
  <si>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</si>
  <si>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</si>
  <si>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</si>
  <si>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</si>
  <si>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</si>
  <si>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</si>
  <si>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</si>
  <si>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</si>
  <si>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</si>
  <si>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</si>
  <si>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</si>
  <si>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</si>
  <si>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</si>
  <si>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</si>
  <si>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</si>
  <si>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</si>
  <si>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</si>
  <si>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</si>
  <si>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</si>
  <si>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</si>
  <si>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</si>
  <si>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</si>
  <si>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</si>
  <si>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</si>
  <si>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</si>
  <si>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</si>
  <si>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</si>
  <si>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</si>
  <si>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</si>
  <si>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</si>
  <si>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</si>
  <si>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</si>
  <si>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</si>
  <si>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</si>
  <si>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</si>
  <si>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</si>
  <si>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</si>
  <si>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</si>
  <si>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</si>
  <si>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</si>
  <si>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</si>
  <si>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</si>
  <si>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</si>
  <si>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</si>
  <si>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</si>
  <si>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</si>
  <si>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</si>
  <si>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</si>
  <si>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</si>
  <si>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</si>
  <si>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</si>
  <si>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</si>
  <si>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</si>
  <si>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</si>
  <si>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</si>
  <si>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</si>
  <si>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</si>
  <si>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</si>
  <si>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</si>
  <si>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</si>
  <si>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</si>
  <si>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</si>
  <si>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</si>
  <si>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</si>
  <si>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</si>
  <si>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</si>
  <si>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</si>
  <si>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</si>
  <si>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</si>
  <si>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</si>
  <si>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</si>
  <si>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</si>
  <si>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</si>
  <si>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</si>
  <si>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</si>
  <si>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</si>
  <si>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</si>
  <si>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</si>
  <si>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</si>
  <si>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</si>
  <si>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</si>
  <si>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</si>
  <si>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</si>
  <si>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</si>
  <si>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</si>
  <si>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</si>
  <si>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</si>
  <si>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</si>
  <si>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</si>
  <si>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</si>
  <si>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</si>
  <si>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</si>
  <si>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</si>
  <si>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</si>
  <si>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</si>
  <si>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</si>
  <si>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</si>
  <si>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</si>
  <si>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</si>
  <si>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</si>
  <si>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</si>
  <si>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</si>
  <si>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</si>
  <si>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</si>
  <si>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</si>
  <si>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</si>
  <si>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</si>
  <si>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</si>
  <si>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</si>
  <si>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</si>
  <si>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</si>
  <si>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</si>
  <si>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</si>
  <si>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</si>
  <si>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</si>
  <si>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</si>
  <si>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</si>
  <si>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</si>
  <si>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</si>
  <si>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</si>
  <si>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</si>
  <si>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</si>
  <si>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</si>
  <si>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</si>
  <si>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</si>
  <si>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</si>
  <si>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</si>
  <si>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</si>
  <si>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</si>
  <si>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</si>
  <si>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</si>
  <si>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</si>
  <si>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</si>
  <si>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</si>
  <si>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</si>
  <si>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</si>
  <si>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</si>
  <si>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</si>
  <si>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</si>
  <si>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</si>
  <si>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</si>
  <si>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</si>
  <si>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</si>
  <si>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</si>
  <si>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</si>
  <si>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</si>
  <si>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</si>
  <si>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</si>
  <si>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</si>
  <si>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</si>
  <si>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</si>
  <si>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</si>
  <si>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</si>
  <si>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</si>
  <si>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</si>
  <si>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</si>
  <si>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</si>
  <si>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</si>
  <si>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</si>
  <si>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</si>
  <si>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</si>
  <si>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</si>
  <si>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</si>
  <si>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</si>
  <si>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</si>
  <si>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</si>
  <si>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</si>
  <si>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</si>
  <si>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</si>
  <si>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</si>
  <si>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</si>
  <si>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</si>
  <si>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</si>
  <si>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</si>
  <si>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</si>
  <si>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</si>
  <si>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</si>
  <si>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</si>
  <si>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</si>
  <si>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</si>
  <si>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</si>
  <si>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</si>
  <si>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</si>
  <si>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</si>
  <si>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</si>
  <si>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</si>
  <si>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</si>
  <si>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</si>
  <si>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</si>
  <si>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</si>
  <si>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</si>
  <si>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</si>
  <si>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</si>
  <si>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</si>
  <si>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</si>
  <si>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</si>
  <si>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</si>
  <si>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</si>
  <si>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</si>
  <si>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</si>
  <si>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</si>
  <si>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</si>
  <si>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</si>
  <si>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</si>
  <si>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</si>
  <si>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</si>
  <si>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</si>
  <si>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</si>
  <si>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</si>
  <si>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</si>
  <si>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</si>
  <si>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</si>
  <si>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</si>
  <si>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</si>
  <si>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</si>
  <si>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</si>
  <si>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</si>
  <si>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</si>
  <si>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</si>
  <si>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</si>
  <si>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</si>
  <si>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</si>
  <si>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</si>
  <si>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</si>
  <si>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</si>
  <si>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</si>
  <si>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</si>
  <si>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</si>
  <si>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</si>
  <si>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</si>
  <si>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</si>
  <si>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</si>
  <si>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</si>
  <si>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</si>
  <si>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</si>
  <si>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</si>
  <si>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</si>
  <si>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</si>
  <si>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</si>
  <si>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</si>
  <si>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</si>
  <si>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</si>
  <si>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</si>
  <si>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</si>
  <si>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</si>
  <si>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</si>
  <si>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</si>
  <si>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</si>
  <si>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</si>
  <si>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</si>
  <si>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</si>
  <si>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</si>
  <si>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</si>
  <si>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</si>
  <si>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</si>
  <si>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</si>
  <si>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</si>
  <si>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</si>
  <si>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</si>
  <si>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</si>
  <si>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</si>
  <si>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</si>
  <si>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</si>
  <si>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</si>
  <si>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</si>
  <si>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</si>
  <si>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</si>
  <si>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</si>
  <si>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</si>
  <si>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</si>
  <si>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</si>
  <si>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</si>
  <si>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</si>
  <si>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</si>
  <si>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</si>
  <si>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</si>
  <si>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</si>
  <si>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</si>
  <si>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</si>
  <si>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</si>
  <si>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</si>
  <si>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</si>
  <si>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</si>
  <si>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</si>
  <si>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</si>
  <si>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</si>
  <si>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</si>
  <si>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</si>
  <si>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</si>
  <si>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</si>
  <si>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</si>
  <si>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</si>
  <si>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</si>
  <si>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</si>
  <si>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</si>
  <si>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</si>
  <si>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</si>
  <si>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</si>
  <si>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</si>
  <si>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</si>
  <si>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</si>
  <si>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</si>
  <si>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</si>
  <si>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</si>
  <si>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</si>
  <si>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</si>
  <si>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</si>
  <si>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</si>
  <si>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</si>
  <si>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</si>
  <si>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</si>
  <si>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</si>
  <si>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</si>
  <si>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</si>
  <si>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</si>
  <si>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</si>
  <si>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</si>
  <si>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</si>
  <si>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</si>
  <si>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</si>
  <si>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</si>
  <si>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</si>
  <si>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</si>
  <si>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</si>
  <si>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</si>
  <si>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</si>
  <si>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</si>
  <si>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</si>
  <si>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</si>
  <si>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</si>
  <si>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</si>
  <si>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</si>
  <si>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</si>
  <si>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</si>
  <si>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</si>
  <si>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</si>
  <si>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</si>
  <si>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</si>
  <si>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</si>
  <si>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</si>
  <si>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</si>
  <si>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</si>
  <si>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</si>
  <si>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</si>
  <si>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</si>
  <si>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</si>
  <si>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</si>
  <si>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</si>
  <si>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</si>
  <si>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</si>
  <si>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</si>
  <si>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</si>
  <si>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</si>
  <si>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</si>
  <si>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</si>
  <si>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</si>
  <si>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</si>
  <si>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</si>
  <si>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</si>
  <si>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</si>
  <si>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</si>
  <si>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</si>
  <si>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</si>
  <si>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</si>
  <si>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</si>
  <si>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</si>
  <si>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</si>
  <si>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</si>
  <si>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</si>
  <si>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</si>
  <si>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</si>
  <si>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</si>
  <si>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</si>
  <si>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</si>
  <si>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</si>
  <si>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</si>
  <si>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</si>
  <si>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</si>
  <si>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</si>
  <si>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</si>
  <si>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</si>
  <si>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</si>
  <si>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</si>
  <si>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</si>
  <si>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</si>
  <si>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</si>
  <si>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</si>
  <si>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</si>
  <si>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</si>
  <si>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</si>
  <si>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</si>
  <si>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</si>
  <si>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</si>
  <si>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</si>
  <si>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</si>
  <si>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</si>
  <si>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</si>
  <si>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</si>
  <si>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</si>
  <si>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</si>
  <si>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</si>
  <si>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</si>
  <si>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</si>
  <si>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</si>
  <si>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</si>
  <si>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</si>
  <si>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</si>
  <si>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</si>
  <si>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</si>
  <si>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</si>
  <si>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</si>
  <si>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</si>
  <si>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</si>
  <si>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</si>
  <si>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</si>
  <si>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</si>
  <si>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</si>
  <si>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</si>
  <si>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</si>
  <si>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</si>
  <si>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</si>
  <si>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</si>
  <si>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</si>
  <si>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</si>
  <si>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</si>
  <si>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</si>
  <si>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</si>
  <si>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</si>
  <si>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</si>
  <si>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</si>
  <si>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</si>
  <si>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</si>
  <si>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</si>
  <si>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</si>
  <si>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</si>
  <si>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</si>
  <si>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</si>
  <si>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</si>
  <si>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</si>
  <si>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</si>
  <si>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</si>
  <si>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</si>
  <si>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</si>
  <si>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</si>
  <si>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</si>
  <si>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</si>
  <si>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</si>
  <si>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</si>
  <si>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</si>
  <si>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</si>
  <si>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</si>
  <si>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</si>
  <si>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</si>
  <si>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</si>
  <si>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</si>
  <si>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</si>
  <si>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</si>
  <si>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</si>
  <si>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</si>
  <si>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</si>
  <si>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</si>
  <si>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</si>
  <si>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</si>
  <si>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</si>
  <si>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</si>
  <si>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</si>
  <si>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</si>
  <si>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</si>
  <si>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</si>
  <si>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</si>
  <si>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</si>
  <si>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</si>
  <si>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</si>
  <si>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</si>
  <si>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</si>
  <si>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</si>
  <si>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</si>
  <si>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</si>
  <si>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</si>
  <si>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</si>
  <si>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</si>
  <si>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</si>
  <si>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</si>
  <si>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</si>
  <si>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</si>
  <si>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</si>
  <si>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</si>
  <si>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</si>
  <si>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</si>
  <si>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</si>
  <si>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</si>
  <si>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</si>
  <si>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</si>
  <si>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</si>
  <si>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</si>
  <si>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</si>
  <si>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</si>
  <si>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</si>
  <si>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</si>
  <si>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</si>
  <si>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</si>
  <si>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</si>
  <si>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</si>
  <si>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</si>
  <si>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</si>
  <si>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</si>
  <si>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</si>
  <si>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</si>
  <si>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</si>
  <si>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</si>
  <si>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</si>
  <si>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</si>
  <si>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</si>
  <si>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</si>
  <si>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</si>
  <si>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</si>
  <si>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</si>
  <si>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</si>
  <si>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</si>
  <si>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</si>
  <si>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</si>
  <si>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</si>
  <si>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</si>
  <si>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</si>
  <si>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</si>
  <si>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</si>
  <si>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</si>
  <si>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</si>
  <si>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</si>
  <si>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</si>
  <si>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</si>
  <si>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</si>
  <si>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</si>
  <si>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</si>
  <si>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</si>
  <si>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</si>
  <si>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</si>
  <si>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</si>
  <si>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</si>
  <si>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</si>
  <si>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</si>
  <si>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</si>
  <si>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</si>
  <si>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</si>
  <si>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</si>
  <si>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</si>
  <si>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</si>
  <si>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</si>
  <si>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</si>
  <si>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</si>
  <si>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</si>
  <si>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</si>
  <si>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</si>
  <si>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</si>
  <si>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</si>
  <si>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</si>
  <si>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</si>
  <si>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</si>
  <si>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</si>
  <si>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</si>
  <si>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</si>
  <si>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</si>
  <si>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</si>
  <si>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</si>
  <si>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</si>
  <si>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</si>
  <si>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</si>
  <si>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</si>
  <si>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</si>
  <si>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</si>
  <si>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</si>
  <si>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</si>
  <si>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</si>
  <si>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</si>
  <si>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</si>
  <si>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</si>
  <si>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</si>
  <si>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</si>
  <si>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</si>
  <si>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</si>
  <si>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</si>
  <si>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</si>
  <si>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</si>
  <si>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</si>
  <si>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</si>
  <si>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</si>
  <si>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</si>
  <si>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</si>
  <si>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</si>
  <si>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</si>
  <si>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</si>
  <si>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</si>
  <si>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</si>
  <si>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</si>
  <si>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</si>
  <si>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</si>
  <si>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</si>
  <si>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</si>
  <si>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</si>
  <si>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</si>
  <si>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</si>
  <si>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</si>
  <si>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</si>
  <si>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</si>
  <si>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</si>
  <si>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</si>
  <si>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</si>
  <si>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</si>
  <si>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</si>
  <si>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</si>
  <si>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</si>
  <si>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</si>
  <si>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</si>
  <si>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</si>
  <si>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</si>
  <si>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</si>
  <si>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</si>
  <si>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</si>
  <si>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</si>
  <si>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</si>
  <si>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</si>
  <si>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</si>
  <si>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</si>
  <si>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</si>
  <si>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</si>
  <si>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</si>
  <si>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</si>
  <si>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</si>
  <si>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</si>
  <si>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</si>
  <si>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</si>
  <si>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</si>
  <si>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</si>
  <si>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</si>
  <si>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</si>
  <si>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</si>
  <si>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</si>
  <si>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</si>
  <si>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</si>
  <si>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</si>
  <si>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</si>
  <si>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</si>
  <si>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</si>
  <si>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</si>
  <si>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</si>
  <si>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</si>
  <si>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</si>
  <si>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</si>
  <si>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</si>
  <si>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</si>
  <si>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</si>
  <si>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</si>
  <si>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</si>
  <si>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</si>
  <si>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</si>
  <si>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</si>
  <si>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</si>
  <si>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</si>
  <si>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</si>
  <si>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</si>
  <si>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</si>
  <si>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</si>
  <si>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</si>
  <si>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</si>
  <si>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</si>
  <si>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</si>
  <si>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</si>
  <si>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</si>
  <si>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</si>
  <si>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</si>
  <si>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</si>
  <si>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</si>
  <si>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</si>
  <si>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</si>
  <si>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</si>
  <si>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</si>
  <si>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</si>
  <si>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</si>
  <si>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</si>
  <si>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</si>
  <si>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</si>
  <si>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</si>
  <si>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</si>
  <si>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</si>
  <si>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</si>
  <si>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</si>
  <si>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</si>
  <si>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</si>
  <si>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</si>
  <si>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</si>
  <si>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</si>
  <si>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</si>
  <si>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</si>
  <si>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</si>
  <si>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</si>
  <si>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</si>
  <si>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</si>
  <si>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</si>
  <si>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</si>
  <si>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</si>
  <si>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</si>
  <si>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</si>
  <si>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</si>
  <si>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</si>
  <si>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</si>
  <si>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</si>
  <si>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</si>
  <si>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</si>
  <si>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</si>
  <si>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</si>
  <si>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</si>
  <si>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</si>
  <si>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</si>
  <si>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</si>
  <si>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</si>
  <si>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</si>
  <si>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</si>
  <si>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</si>
  <si>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</si>
  <si>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</si>
  <si>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</si>
  <si>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</si>
  <si>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</si>
  <si>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</si>
  <si>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</si>
  <si>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</si>
  <si>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</si>
  <si>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</si>
  <si>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</si>
  <si>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</si>
  <si>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</si>
  <si>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</si>
  <si>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</si>
  <si>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</si>
  <si>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</si>
  <si>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</si>
  <si>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</si>
  <si>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</si>
  <si>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</si>
  <si>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</si>
  <si>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</si>
  <si>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</si>
  <si>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</si>
  <si>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</si>
  <si>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</si>
  <si>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</si>
  <si>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</si>
  <si>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</si>
  <si>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</si>
  <si>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</si>
  <si>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</si>
  <si>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</si>
  <si>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</si>
  <si>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</si>
  <si>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</si>
  <si>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</si>
  <si>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</si>
  <si>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</si>
  <si>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</si>
  <si>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</si>
  <si>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</si>
  <si>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</si>
  <si>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</si>
  <si>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</si>
  <si>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</si>
  <si>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</si>
  <si>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</si>
  <si>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</si>
  <si>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</si>
  <si>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</si>
  <si>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</si>
  <si>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</si>
  <si>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</si>
  <si>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</si>
  <si>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</si>
  <si>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</si>
  <si>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</si>
  <si>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</si>
  <si>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</si>
  <si>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</si>
  <si>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</si>
  <si>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</si>
  <si>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</si>
  <si>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</si>
  <si>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</si>
  <si>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</si>
  <si>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</si>
  <si>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</si>
  <si>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</si>
  <si>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</si>
  <si>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</si>
  <si>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</si>
  <si>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</si>
  <si>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</si>
  <si>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</si>
  <si>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</si>
  <si>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</si>
  <si>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</si>
  <si>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</si>
  <si>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</si>
  <si>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</si>
  <si>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</si>
  <si>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</si>
  <si>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</si>
  <si>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</si>
  <si>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</si>
  <si>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</si>
  <si>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</si>
  <si>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</si>
  <si>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</si>
  <si>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</si>
  <si>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</si>
  <si>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</si>
  <si>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</si>
  <si>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</si>
  <si>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</si>
  <si>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</si>
  <si>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</si>
  <si>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</si>
  <si>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</si>
  <si>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</si>
  <si>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</si>
  <si>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</si>
  <si>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</si>
  <si>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</si>
  <si>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</si>
  <si>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</si>
  <si>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</si>
  <si>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</si>
  <si>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</si>
  <si>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</si>
  <si>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</si>
  <si>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</si>
  <si>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</si>
  <si>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</si>
  <si>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</si>
  <si>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</si>
  <si>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</si>
  <si>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</si>
  <si>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</si>
  <si>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</si>
  <si>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</si>
  <si>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</si>
  <si>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</si>
  <si>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</si>
  <si>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</si>
  <si>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</si>
  <si>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</si>
  <si>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</si>
  <si>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</si>
  <si>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</si>
  <si>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</si>
  <si>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</si>
  <si>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</si>
  <si>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</si>
  <si>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</si>
  <si>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</si>
  <si>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</si>
  <si>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</si>
  <si>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</si>
  <si>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</si>
  <si>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</si>
  <si>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</si>
  <si>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</si>
  <si>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</si>
  <si>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</si>
  <si>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</si>
  <si>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</si>
  <si>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</si>
  <si>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</si>
  <si>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</si>
  <si>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</si>
  <si>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</si>
  <si>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</si>
  <si>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</si>
  <si>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</si>
  <si>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</si>
  <si>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</si>
  <si>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</si>
  <si>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</si>
  <si>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</si>
  <si>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</si>
  <si>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</si>
  <si>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</si>
  <si>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</si>
  <si>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</si>
  <si>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</si>
  <si>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</si>
  <si>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</si>
  <si>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</si>
  <si>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</si>
  <si>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</si>
  <si>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</si>
  <si>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</si>
  <si>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</si>
  <si>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</si>
  <si>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</si>
  <si>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</si>
  <si>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</si>
  <si>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</si>
  <si>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</si>
  <si>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</si>
  <si>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</si>
  <si>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</si>
  <si>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</si>
  <si>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</si>
  <si>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</si>
  <si>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</si>
  <si>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</si>
  <si>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</si>
  <si>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</si>
  <si>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</si>
  <si>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</si>
  <si>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</si>
  <si>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</si>
  <si>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</si>
  <si>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</si>
  <si>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</si>
  <si>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</si>
  <si>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</si>
  <si>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</si>
  <si>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</si>
  <si>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</si>
  <si>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</si>
  <si>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</si>
  <si>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</si>
  <si>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</si>
  <si>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</si>
  <si>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</si>
  <si>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</si>
  <si>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</si>
  <si>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</si>
  <si>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</si>
  <si>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</si>
  <si>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</si>
  <si>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</si>
  <si>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</si>
  <si>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</si>
  <si>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</si>
  <si>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</si>
  <si>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</si>
  <si>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</si>
  <si>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</si>
  <si>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</si>
  <si>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</si>
  <si>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</si>
  <si>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</si>
  <si>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</si>
  <si>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</si>
  <si>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</si>
  <si>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</si>
  <si>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</si>
  <si>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</si>
  <si>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</si>
  <si>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</si>
  <si>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</si>
  <si>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</si>
  <si>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</si>
  <si>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</si>
  <si>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</si>
  <si>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</si>
  <si>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</si>
  <si>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</si>
  <si>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</si>
  <si>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</si>
  <si>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</si>
  <si>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</si>
  <si>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</si>
  <si>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</si>
  <si>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</si>
  <si>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</si>
  <si>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</si>
  <si>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</si>
  <si>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</si>
  <si>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</si>
  <si>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</si>
  <si>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</si>
  <si>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</si>
  <si>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</si>
  <si>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</si>
  <si>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</si>
  <si>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</si>
  <si>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</si>
  <si>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</si>
  <si>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</si>
  <si>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</si>
  <si>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</si>
  <si>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</si>
  <si>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</si>
  <si>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</si>
  <si>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</si>
  <si>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</si>
  <si>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</si>
  <si>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</si>
  <si>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</si>
  <si>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</si>
  <si>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</si>
  <si>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</si>
  <si>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</si>
  <si>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</si>
  <si>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</si>
  <si>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</si>
  <si>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</si>
  <si>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</si>
  <si>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</si>
  <si>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</si>
  <si>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</si>
  <si>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</si>
  <si>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</si>
  <si>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</si>
  <si>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</si>
  <si>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</si>
  <si>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</si>
  <si>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</si>
  <si>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</si>
  <si>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</si>
  <si>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</si>
  <si>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</si>
  <si>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</si>
  <si>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</si>
  <si>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</si>
  <si>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</si>
  <si>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</si>
  <si>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</si>
  <si>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</si>
  <si>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</si>
  <si>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</si>
  <si>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</si>
  <si>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</si>
  <si>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</si>
  <si>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</si>
  <si>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</si>
  <si>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</si>
  <si>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</si>
  <si>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</si>
  <si>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</si>
  <si>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</si>
  <si>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</si>
  <si>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</si>
  <si>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</si>
  <si>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</si>
  <si>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</si>
  <si>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</si>
  <si>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</si>
  <si>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</si>
  <si>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</si>
  <si>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</si>
  <si>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</si>
  <si>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</si>
  <si>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</si>
  <si>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</si>
  <si>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</si>
  <si>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</si>
  <si>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</si>
  <si>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</si>
  <si>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</si>
  <si>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</si>
  <si>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</si>
  <si>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</si>
  <si>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</si>
  <si>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</si>
  <si>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</si>
  <si>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</si>
  <si>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</si>
  <si>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</si>
  <si>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</si>
  <si>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</si>
  <si>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</si>
  <si>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</si>
  <si>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</si>
  <si>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</si>
  <si>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</si>
  <si>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</si>
  <si>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</si>
  <si>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</si>
  <si>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</si>
  <si>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</si>
  <si>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</si>
  <si>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</si>
  <si>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</si>
  <si>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</si>
  <si>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</si>
  <si>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</si>
  <si>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</si>
  <si>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</si>
  <si>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</si>
  <si>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</si>
  <si>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</si>
  <si>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</si>
  <si>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</si>
  <si>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</si>
  <si>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</si>
  <si>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</si>
  <si>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</si>
  <si>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</si>
  <si>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</si>
  <si>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</si>
  <si>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</si>
  <si>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</si>
  <si>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</si>
  <si>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</si>
  <si>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</si>
  <si>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</si>
  <si>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</si>
  <si>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</si>
  <si>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</si>
  <si>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</si>
  <si>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</si>
  <si>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</si>
  <si>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</si>
  <si>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</si>
  <si>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</si>
  <si>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</si>
  <si>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</si>
  <si>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</si>
  <si>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</si>
  <si>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</si>
  <si>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</si>
  <si>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</si>
  <si>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</si>
  <si>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</si>
  <si>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</si>
  <si>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</si>
  <si>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</si>
  <si>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</si>
  <si>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</si>
  <si>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</si>
  <si>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</si>
  <si>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</si>
  <si>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</si>
  <si>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</si>
  <si>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</si>
  <si>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</si>
  <si>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</si>
  <si>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</si>
  <si>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</si>
  <si>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</si>
  <si>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</si>
  <si>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</si>
  <si>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</si>
  <si>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</si>
  <si>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</si>
  <si>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</si>
  <si>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</si>
  <si>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</si>
  <si>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</si>
  <si>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</si>
  <si>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</si>
  <si>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</si>
  <si>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</si>
  <si>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</si>
  <si>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</si>
  <si>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</si>
  <si>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</si>
  <si>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</si>
  <si>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</si>
  <si>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</si>
  <si>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</si>
  <si>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</si>
  <si>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</si>
  <si>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</si>
  <si>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</si>
  <si>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</si>
  <si>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</si>
  <si>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</si>
  <si>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</si>
  <si>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</si>
  <si>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</si>
  <si>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</si>
  <si>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</si>
  <si>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</si>
  <si>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</si>
  <si>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</si>
  <si>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</si>
  <si>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</si>
  <si>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</si>
  <si>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</si>
  <si>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</si>
  <si>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</si>
  <si>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</si>
  <si>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</si>
  <si>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</si>
  <si>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</si>
  <si>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</si>
  <si>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</si>
  <si>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</si>
  <si>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</si>
  <si>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</si>
  <si>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</si>
  <si>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</si>
  <si>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</si>
  <si>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</si>
  <si>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</si>
  <si>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</si>
  <si>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</si>
  <si>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</si>
  <si>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</si>
  <si>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</si>
  <si>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</si>
  <si>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</si>
  <si>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</si>
  <si>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</si>
  <si>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</si>
  <si>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</si>
  <si>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</si>
  <si>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</si>
  <si>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</si>
  <si>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</si>
  <si>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</si>
  <si>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</si>
  <si>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</si>
  <si>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</si>
  <si>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</si>
  <si>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</si>
  <si>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</si>
  <si>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</si>
  <si>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</si>
  <si>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</si>
  <si>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</si>
  <si>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</si>
  <si>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</si>
  <si>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</si>
  <si>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</si>
  <si>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</si>
  <si>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</si>
  <si>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</si>
  <si>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</si>
  <si>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</si>
  <si>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</si>
  <si>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</si>
  <si>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</si>
  <si>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</si>
  <si>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</si>
  <si>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</si>
  <si>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</si>
  <si>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</si>
  <si>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</si>
  <si>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</si>
  <si>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</si>
  <si>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</si>
  <si>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</si>
  <si>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</si>
  <si>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</si>
  <si>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</si>
  <si>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</si>
  <si>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</si>
  <si>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</si>
  <si>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</si>
  <si>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</si>
  <si>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</si>
  <si>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</si>
  <si>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</si>
  <si>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</si>
  <si>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</si>
  <si>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</si>
  <si>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</si>
  <si>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</si>
  <si>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</si>
  <si>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</si>
  <si>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</si>
  <si>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</si>
  <si>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</si>
  <si>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</si>
  <si>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</si>
  <si>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</si>
  <si>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</si>
  <si>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</si>
  <si>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</si>
  <si>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</si>
  <si>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</si>
  <si>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</si>
  <si>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</si>
  <si>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</si>
  <si>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</si>
  <si>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</si>
  <si>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</si>
  <si>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</si>
  <si>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</si>
  <si>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</si>
  <si>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</si>
  <si>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</si>
  <si>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</si>
  <si>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</si>
  <si>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</si>
  <si>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</si>
  <si>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</si>
  <si>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</si>
  <si>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</si>
  <si>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</si>
  <si>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</si>
  <si>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</si>
  <si>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</si>
  <si>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</si>
  <si>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</si>
  <si>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</si>
  <si>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</si>
  <si>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</si>
  <si>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</si>
  <si>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</si>
  <si>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</si>
  <si>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</si>
  <si>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</si>
  <si>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</si>
  <si>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</si>
  <si>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</si>
  <si>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</si>
  <si>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</si>
  <si>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</si>
  <si>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</si>
  <si>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</si>
  <si>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</si>
  <si>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</si>
  <si>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</si>
  <si>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</si>
  <si>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</si>
  <si>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</si>
  <si>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</si>
  <si>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</si>
  <si>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</si>
  <si>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</si>
  <si>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</si>
  <si>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</si>
  <si>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</si>
  <si>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</si>
  <si>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</si>
  <si>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</si>
  <si>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</si>
  <si>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</si>
  <si>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</si>
  <si>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</si>
  <si>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</si>
  <si>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</si>
  <si>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</si>
  <si>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</si>
  <si>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</si>
  <si>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</si>
  <si>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</si>
  <si>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</si>
  <si>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</si>
  <si>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</si>
  <si>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</si>
  <si>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</si>
  <si>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</si>
  <si>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</si>
  <si>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</si>
  <si>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</si>
  <si>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</si>
  <si>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</si>
  <si>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</si>
  <si>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</si>
  <si>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</si>
  <si>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</si>
  <si>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</si>
  <si>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</si>
  <si>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</si>
  <si>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</si>
  <si>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</si>
  <si>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</si>
  <si>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</si>
  <si>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</si>
  <si>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</si>
  <si>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</si>
  <si>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</si>
  <si>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</si>
  <si>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</si>
  <si>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</si>
  <si>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</si>
  <si>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</si>
  <si>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</si>
  <si>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</si>
  <si>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</si>
  <si>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</si>
  <si>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</si>
  <si>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</si>
  <si>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</si>
  <si>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</si>
  <si>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</si>
  <si>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</si>
  <si>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</si>
  <si>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</si>
  <si>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</si>
  <si>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</si>
  <si>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</si>
  <si>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</si>
  <si>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</si>
  <si>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</si>
  <si>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</si>
  <si>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</si>
  <si>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</si>
  <si>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</si>
  <si>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</si>
  <si>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</si>
  <si>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</si>
  <si>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</si>
  <si>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</si>
  <si>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</si>
  <si>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</si>
  <si>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</si>
  <si>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</si>
  <si>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</si>
  <si>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</si>
  <si>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</si>
  <si>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</si>
  <si>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</si>
  <si>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</si>
  <si>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</si>
  <si>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</si>
  <si>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</si>
  <si>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</si>
  <si>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</si>
  <si>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</si>
  <si>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</si>
  <si>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</si>
  <si>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</si>
  <si>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</si>
  <si>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</si>
  <si>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</si>
  <si>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</si>
  <si>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</si>
  <si>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</si>
  <si>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</si>
  <si>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</si>
  <si>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</si>
  <si>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</si>
  <si>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</si>
  <si>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</si>
  <si>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</si>
  <si>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</si>
  <si>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</si>
  <si>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</si>
  <si>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</si>
  <si>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</si>
  <si>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</si>
  <si>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</si>
  <si>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</si>
  <si>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</si>
  <si>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</si>
  <si>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</si>
  <si>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</si>
  <si>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</si>
  <si>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</si>
  <si>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</si>
  <si>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</si>
  <si>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</si>
  <si>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</si>
  <si>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</si>
  <si>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</si>
  <si>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</si>
  <si>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</si>
  <si>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</si>
  <si>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</si>
  <si>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</si>
  <si>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</si>
  <si>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</si>
  <si>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</si>
  <si>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</si>
  <si>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</si>
  <si>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</si>
  <si>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</si>
  <si>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</si>
  <si>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</si>
  <si>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</si>
  <si>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</si>
  <si>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</si>
  <si>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</si>
  <si>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</si>
  <si>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</si>
  <si>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</si>
  <si>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</si>
  <si>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</si>
  <si>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</si>
  <si>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</si>
  <si>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</si>
  <si>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</si>
  <si>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</si>
  <si>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</si>
  <si>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</si>
  <si>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</si>
  <si>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</si>
  <si>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</si>
  <si>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</si>
  <si>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</si>
  <si>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</si>
  <si>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</si>
  <si>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</si>
  <si>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</si>
  <si>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</si>
  <si>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</si>
  <si>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</si>
  <si>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</si>
  <si>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</si>
  <si>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</si>
  <si>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</si>
  <si>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</si>
  <si>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</si>
  <si>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</si>
  <si>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</si>
  <si>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</si>
  <si>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</si>
  <si>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</si>
  <si>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</si>
  <si>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</si>
  <si>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</si>
  <si>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</si>
  <si>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</si>
  <si>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</si>
  <si>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</si>
  <si>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</si>
  <si>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</si>
  <si>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</si>
  <si>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</si>
  <si>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</si>
  <si>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</si>
  <si>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</si>
  <si>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</si>
  <si>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</si>
  <si>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</si>
  <si>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</si>
  <si>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</si>
  <si>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</si>
  <si>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</si>
  <si>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</si>
  <si>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</si>
  <si>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</si>
  <si>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</si>
  <si>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</si>
  <si>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</si>
  <si>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</si>
  <si>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</si>
  <si>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</si>
  <si>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</si>
  <si>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</si>
  <si>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</si>
  <si>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</si>
  <si>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</si>
  <si>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</si>
  <si>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</si>
  <si>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</si>
  <si>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</si>
  <si>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</si>
  <si>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</si>
  <si>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</si>
  <si>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</si>
  <si>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</si>
  <si>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</si>
  <si>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</si>
  <si>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</si>
  <si>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</si>
  <si>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</si>
  <si>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</si>
  <si>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</si>
  <si>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</si>
  <si>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</si>
  <si>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</si>
  <si>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</si>
  <si>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</si>
  <si>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</si>
  <si>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</si>
  <si>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</si>
  <si>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</si>
  <si>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</si>
  <si>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</si>
  <si>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</si>
  <si>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</si>
  <si>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</si>
  <si>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</si>
  <si>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</si>
  <si>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</si>
  <si>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</si>
  <si>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</si>
  <si>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</si>
  <si>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</si>
  <si>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</si>
  <si>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</si>
  <si>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</si>
  <si>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</si>
  <si>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</si>
  <si>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</si>
  <si>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</si>
  <si>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</si>
  <si>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</si>
  <si>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</si>
  <si>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</si>
  <si>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</si>
  <si>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</si>
  <si>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</si>
  <si>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</si>
  <si>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</si>
  <si>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</si>
  <si>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</si>
  <si>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</si>
  <si>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</si>
  <si>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</si>
  <si>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</si>
  <si>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</si>
  <si>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</si>
  <si>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</si>
  <si>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</si>
  <si>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</si>
  <si>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</si>
  <si>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</si>
  <si>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</si>
  <si>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</si>
  <si>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</si>
  <si>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</si>
  <si>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</si>
  <si>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</si>
  <si>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</si>
  <si>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</si>
  <si>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</si>
  <si>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</si>
  <si>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</si>
  <si>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</si>
  <si>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</si>
  <si>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</si>
  <si>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</si>
  <si>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</si>
  <si>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</si>
  <si>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</si>
  <si>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</si>
  <si>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</si>
  <si>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</si>
  <si>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</si>
  <si>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</si>
  <si>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</si>
  <si>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</si>
  <si>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</si>
  <si>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</si>
  <si>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</si>
  <si>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</si>
  <si>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</si>
  <si>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</si>
  <si>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</si>
  <si>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</si>
  <si>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</si>
  <si>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</si>
  <si>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</si>
  <si>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</si>
  <si>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</si>
  <si>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</si>
  <si>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</si>
  <si>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</si>
  <si>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</si>
  <si>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</si>
  <si>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</si>
  <si>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</si>
  <si>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</si>
  <si>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</si>
  <si>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</si>
  <si>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</si>
  <si>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</si>
  <si>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</si>
  <si>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</si>
  <si>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</si>
  <si>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</si>
  <si>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</si>
  <si>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</si>
  <si>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</si>
  <si>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</si>
  <si>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</si>
  <si>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</si>
  <si>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</si>
  <si>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</si>
  <si>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</si>
  <si>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</si>
  <si>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</si>
  <si>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</si>
  <si>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</si>
  <si>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</si>
  <si>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</si>
  <si>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</si>
  <si>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</si>
  <si>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</si>
  <si>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</si>
  <si>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</si>
  <si>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</si>
  <si>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</si>
  <si>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</si>
  <si>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</si>
  <si>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</si>
  <si>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</si>
  <si>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</si>
  <si>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</si>
  <si>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</si>
  <si>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</si>
  <si>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</si>
  <si>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</si>
  <si>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</si>
  <si>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</si>
  <si>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</si>
  <si>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</si>
  <si>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</si>
  <si>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</si>
  <si>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</si>
  <si>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</si>
  <si>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</si>
  <si>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</si>
  <si>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</si>
  <si>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</si>
  <si>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</si>
  <si>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</si>
  <si>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</si>
  <si>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</si>
  <si>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</si>
  <si>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</si>
  <si>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</si>
  <si>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</si>
  <si>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</si>
  <si>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</si>
  <si>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</si>
  <si>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</si>
  <si>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</si>
  <si>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</si>
  <si>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</si>
  <si>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</si>
  <si>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</si>
  <si>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</si>
  <si>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</si>
  <si>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</si>
  <si>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</si>
  <si>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</si>
  <si>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</si>
  <si>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</si>
  <si>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</si>
  <si>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</si>
  <si>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</si>
  <si>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</si>
  <si>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</si>
  <si>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</si>
  <si>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</si>
  <si>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</si>
  <si>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</si>
  <si>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</si>
  <si>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</si>
  <si>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</si>
  <si>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</si>
  <si>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</si>
  <si>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</si>
  <si>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</si>
  <si>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</si>
  <si>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</si>
  <si>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</si>
  <si>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</si>
  <si>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</si>
  <si>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</si>
  <si>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</si>
  <si>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</si>
  <si>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</si>
  <si>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</si>
  <si>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</si>
  <si>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</si>
  <si>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</si>
  <si>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</si>
  <si>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</si>
  <si>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</si>
  <si>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</si>
  <si>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</si>
  <si>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</si>
  <si>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</si>
  <si>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</si>
  <si>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</si>
  <si>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</si>
  <si>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</si>
  <si>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</si>
  <si>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</si>
  <si>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</si>
  <si>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</si>
  <si>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</si>
  <si>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</si>
  <si>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</si>
  <si>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</si>
  <si>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</si>
  <si>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</si>
  <si>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</si>
  <si>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</si>
  <si>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</si>
  <si>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</si>
  <si>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</si>
  <si>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</si>
  <si>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</si>
  <si>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</si>
  <si>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</si>
  <si>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</si>
  <si>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</si>
  <si>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</si>
  <si>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</si>
  <si>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</si>
  <si>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</si>
  <si>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</si>
  <si>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</si>
  <si>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</si>
  <si>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</si>
  <si>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</si>
  <si>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</si>
  <si>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</si>
  <si>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</si>
  <si>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</si>
  <si>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</si>
  <si>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</si>
  <si>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</si>
  <si>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</si>
  <si>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</si>
  <si>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</si>
  <si>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</si>
  <si>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</si>
  <si>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</si>
  <si>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</si>
  <si>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</si>
  <si>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</si>
  <si>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</si>
  <si>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</si>
  <si>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</si>
  <si>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</si>
  <si>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</si>
  <si>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</si>
  <si>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</si>
  <si>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</si>
  <si>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</si>
  <si>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</si>
  <si>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</si>
  <si>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</si>
  <si>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</si>
  <si>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</si>
  <si>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</si>
  <si>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</si>
  <si>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</si>
  <si>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</si>
  <si>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</si>
  <si>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</si>
  <si>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</si>
  <si>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</si>
  <si>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</si>
  <si>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</si>
  <si>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</si>
  <si>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</si>
  <si>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</si>
  <si>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</si>
  <si>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</si>
  <si>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</si>
  <si>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</si>
  <si>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</si>
  <si>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</si>
  <si>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</si>
  <si>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</si>
  <si>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</si>
  <si>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</si>
  <si>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</si>
  <si>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</si>
  <si>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</si>
  <si>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</si>
  <si>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</si>
  <si>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</si>
  <si>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</si>
  <si>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</si>
  <si>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</si>
  <si>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</si>
  <si>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</si>
  <si>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</si>
  <si>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</si>
  <si>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</si>
  <si>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</si>
  <si>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</si>
  <si>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</si>
  <si>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</si>
  <si>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</si>
  <si>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</si>
  <si>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</si>
  <si>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</si>
  <si>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</si>
  <si>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</si>
  <si>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</si>
  <si>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</si>
  <si>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</si>
  <si>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</si>
  <si>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</si>
  <si>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</si>
  <si>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</si>
  <si>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</si>
  <si>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</si>
  <si>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</si>
  <si>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</si>
  <si>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</si>
  <si>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</si>
  <si>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</si>
  <si>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</si>
  <si>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</si>
  <si>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</si>
  <si>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</si>
  <si>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</si>
  <si>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</si>
  <si>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</si>
  <si>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</si>
  <si>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</si>
  <si>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</si>
  <si>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</si>
  <si>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</si>
  <si>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</si>
  <si>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</si>
  <si>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</si>
  <si>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</si>
  <si>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</si>
  <si>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</si>
  <si>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</si>
  <si>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</si>
  <si>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</si>
  <si>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</si>
  <si>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</si>
  <si>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</si>
  <si>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</si>
  <si>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</si>
  <si>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</si>
  <si>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</si>
  <si>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</si>
  <si>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</si>
  <si>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</si>
  <si>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</si>
  <si>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</si>
  <si>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</si>
  <si>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</si>
  <si>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</si>
  <si>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</si>
  <si>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</si>
  <si>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</si>
  <si>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</si>
  <si>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</si>
  <si>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</si>
  <si>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</si>
  <si>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</si>
  <si>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</si>
  <si>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</si>
  <si>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</si>
  <si>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</si>
  <si>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</si>
  <si>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</si>
  <si>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</si>
  <si>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</si>
  <si>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</si>
  <si>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</si>
  <si>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</si>
  <si>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</si>
  <si>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</si>
  <si>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</si>
  <si>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</si>
  <si>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</si>
  <si>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</si>
  <si>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</si>
  <si>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</si>
  <si>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</si>
  <si>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</si>
  <si>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</si>
  <si>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</si>
  <si>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</si>
  <si>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</si>
  <si>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</si>
  <si>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</si>
  <si>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</si>
  <si>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</si>
  <si>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</si>
  <si>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</si>
  <si>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</si>
  <si>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</si>
  <si>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</si>
  <si>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</si>
  <si>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</si>
  <si>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</si>
  <si>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</si>
  <si>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</si>
  <si>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</si>
  <si>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</si>
  <si>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</si>
  <si>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</si>
  <si>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</si>
  <si>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</si>
  <si>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</si>
  <si>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</si>
  <si>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</si>
  <si>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</si>
  <si>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</si>
  <si>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</si>
  <si>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</si>
  <si>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</si>
  <si>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</si>
  <si>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</si>
  <si>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</si>
  <si>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</si>
  <si>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</si>
  <si>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</si>
  <si>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</si>
  <si>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</si>
  <si>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</si>
  <si>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</si>
  <si>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</si>
  <si>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</si>
  <si>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</si>
  <si>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</si>
  <si>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</si>
  <si>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</si>
  <si>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</si>
  <si>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</si>
  <si>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</si>
  <si>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</si>
  <si>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</si>
  <si>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</si>
  <si>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</si>
  <si>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</si>
  <si>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</si>
  <si>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</si>
  <si>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</si>
  <si>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</si>
  <si>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</si>
  <si>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</si>
  <si>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</si>
  <si>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</si>
  <si>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</si>
  <si>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</si>
  <si>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</si>
  <si>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</si>
  <si>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</si>
  <si>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</si>
  <si>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</si>
  <si>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</si>
  <si>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</si>
  <si>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</si>
  <si>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</si>
  <si>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</si>
  <si>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</si>
  <si>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</si>
  <si>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</si>
  <si>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</si>
  <si>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</si>
  <si>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</si>
  <si>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</si>
  <si>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</si>
  <si>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</si>
  <si>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</si>
  <si>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</si>
  <si>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</si>
  <si>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</si>
  <si>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</si>
  <si>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</si>
  <si>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</si>
  <si>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</si>
  <si>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</si>
  <si>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</si>
  <si>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</si>
  <si>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</si>
  <si>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</si>
  <si>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</si>
  <si>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</si>
  <si>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</si>
  <si>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</si>
  <si>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</si>
  <si>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</si>
  <si>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</si>
  <si>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</si>
  <si>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</si>
  <si>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</si>
  <si>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</si>
  <si>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</si>
  <si>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</si>
  <si>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</si>
  <si>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</si>
  <si>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</si>
  <si>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</si>
  <si>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</si>
  <si>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</si>
  <si>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</si>
  <si>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</si>
  <si>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</si>
  <si>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</si>
  <si>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</si>
  <si>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</si>
  <si>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</si>
  <si>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</si>
  <si>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</si>
  <si>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</si>
  <si>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</si>
  <si>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</si>
  <si>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</si>
  <si>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</si>
  <si>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</si>
  <si>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</si>
  <si>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</si>
  <si>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</si>
  <si>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</si>
  <si>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</si>
  <si>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</si>
  <si>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</si>
  <si>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</si>
  <si>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</si>
  <si>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</si>
  <si>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</si>
  <si>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</si>
  <si>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</si>
  <si>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</si>
  <si>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</si>
  <si>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</si>
  <si>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</si>
  <si>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</si>
  <si>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</si>
  <si>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</si>
  <si>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</si>
  <si>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</si>
  <si>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</si>
  <si>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</si>
  <si>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</si>
  <si>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</si>
  <si>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</si>
  <si>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</si>
  <si>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</si>
  <si>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</si>
  <si>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</si>
  <si>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</si>
  <si>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</si>
  <si>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</si>
  <si>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</si>
  <si>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</si>
  <si>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</si>
  <si>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</si>
  <si>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</si>
  <si>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</si>
  <si>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</si>
  <si>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</si>
  <si>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</si>
  <si>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</si>
  <si>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</si>
  <si>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</si>
  <si>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</si>
  <si>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</si>
  <si>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</si>
  <si>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</si>
  <si>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</si>
  <si>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</si>
  <si>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</si>
  <si>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</si>
  <si>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</si>
  <si>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</si>
  <si>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</si>
  <si>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</si>
  <si>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</si>
  <si>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</si>
  <si>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</si>
  <si>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</si>
  <si>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</si>
  <si>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</si>
  <si>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</si>
  <si>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</si>
  <si>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</si>
  <si>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</si>
  <si>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</si>
  <si>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</si>
  <si>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</si>
  <si>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</si>
  <si>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</si>
  <si>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</si>
  <si>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</si>
  <si>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</si>
  <si>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</si>
  <si>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</si>
  <si>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</si>
  <si>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</si>
  <si>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</si>
  <si>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</si>
  <si>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</si>
  <si>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</si>
  <si>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</si>
  <si>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</si>
  <si>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</si>
  <si>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</si>
  <si>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</si>
  <si>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</si>
  <si>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</si>
  <si>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</si>
  <si>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</si>
  <si>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</si>
  <si>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</si>
  <si>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</si>
  <si>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</si>
  <si>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</si>
  <si>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</si>
  <si>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</si>
  <si>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</si>
  <si>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</si>
  <si>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</si>
  <si>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</si>
  <si>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</si>
  <si>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</si>
  <si>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</si>
  <si>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</si>
  <si>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</si>
  <si>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</si>
  <si>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</si>
  <si>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</si>
  <si>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</si>
  <si>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</si>
  <si>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</si>
  <si>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</si>
  <si>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</si>
  <si>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</si>
  <si>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</si>
  <si>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</si>
  <si>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</si>
  <si>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</si>
  <si>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</si>
  <si>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</si>
  <si>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</si>
  <si>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</si>
  <si>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</si>
  <si>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</si>
  <si>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</si>
  <si>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</si>
  <si>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</si>
  <si>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</si>
  <si>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</si>
  <si>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</si>
  <si>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</si>
  <si>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</si>
  <si>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</si>
  <si>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</si>
  <si>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</si>
  <si>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</si>
  <si>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</si>
  <si>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</si>
  <si>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</si>
  <si>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</si>
  <si>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</si>
  <si>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</si>
  <si>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</si>
  <si>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</si>
  <si>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</si>
  <si>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</si>
  <si>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</si>
  <si>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</si>
  <si>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</si>
  <si>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</si>
  <si>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</si>
  <si>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</si>
  <si>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</si>
  <si>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</si>
  <si>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</si>
  <si>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</si>
  <si>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</si>
  <si>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</si>
  <si>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</si>
  <si>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</si>
  <si>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</si>
  <si>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</si>
  <si>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</si>
  <si>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</si>
  <si>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</si>
  <si>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</si>
  <si>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</si>
  <si>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</si>
  <si>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</si>
  <si>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</si>
  <si>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</si>
  <si>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</si>
  <si>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</si>
  <si>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</si>
  <si>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</si>
  <si>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</si>
  <si>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</si>
  <si>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</si>
  <si>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</si>
  <si>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</si>
  <si>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</si>
  <si>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</si>
  <si>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</si>
  <si>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</si>
  <si>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</si>
  <si>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</si>
  <si>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</si>
  <si>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</si>
  <si>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</si>
  <si>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</si>
  <si>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</si>
  <si>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</si>
  <si>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</si>
  <si>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</si>
  <si>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</si>
  <si>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</si>
  <si>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</si>
  <si>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</si>
  <si>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</si>
  <si>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</si>
  <si>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</si>
  <si>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</si>
  <si>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</si>
  <si>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</si>
  <si>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</si>
  <si>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</si>
  <si>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</si>
  <si>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</si>
  <si>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</si>
  <si>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</si>
  <si>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</si>
  <si>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</si>
  <si>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</si>
  <si>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</si>
  <si>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</si>
  <si>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</si>
  <si>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</si>
  <si>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</si>
  <si>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</si>
  <si>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</si>
  <si>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</si>
  <si>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</si>
  <si>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</si>
  <si>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</si>
  <si>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</si>
  <si>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</si>
  <si>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</si>
  <si>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</si>
  <si>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</si>
  <si>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</si>
  <si>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</si>
  <si>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</si>
  <si>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</si>
  <si>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</si>
  <si>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</si>
  <si>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</si>
  <si>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</si>
  <si>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</si>
  <si>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</si>
  <si>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</si>
  <si>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</si>
  <si>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</si>
  <si>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</si>
  <si>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</si>
  <si>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</si>
  <si>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</si>
  <si>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</si>
  <si>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</si>
  <si>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</si>
  <si>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</si>
  <si>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</si>
  <si>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</si>
  <si>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</si>
  <si>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</si>
  <si>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</si>
  <si>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</si>
  <si>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</si>
  <si>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</si>
  <si>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</si>
  <si>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</si>
  <si>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</si>
  <si>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</si>
  <si>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</si>
  <si>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</si>
  <si>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</si>
  <si>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</si>
  <si>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</si>
  <si>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</si>
  <si>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</si>
  <si>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</si>
  <si>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</si>
  <si>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</si>
  <si>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</si>
  <si>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</si>
  <si>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</si>
  <si>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</si>
  <si>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</si>
  <si>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</si>
  <si>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</si>
  <si>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</si>
  <si>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</si>
  <si>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</si>
  <si>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</si>
  <si>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</si>
  <si>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</si>
  <si>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</si>
  <si>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</si>
  <si>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</si>
  <si>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</si>
  <si>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</si>
  <si>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</si>
  <si>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</si>
  <si>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</si>
  <si>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</si>
  <si>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</si>
  <si>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</si>
  <si>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</si>
  <si>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</si>
  <si>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</si>
  <si>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</si>
  <si>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</si>
  <si>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</si>
  <si>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</si>
  <si>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</si>
  <si>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</si>
  <si>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</si>
  <si>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</si>
  <si>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</si>
  <si>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</si>
  <si>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</si>
  <si>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</si>
  <si>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</si>
  <si>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</si>
  <si>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</si>
  <si>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</si>
  <si>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</si>
  <si>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</si>
  <si>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</si>
  <si>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</si>
  <si>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</si>
  <si>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</si>
  <si>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</si>
  <si>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</si>
  <si>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</si>
  <si>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</si>
  <si>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</si>
  <si>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</si>
  <si>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</si>
  <si>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</si>
  <si>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</si>
  <si>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</si>
  <si>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</si>
  <si>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</si>
  <si>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</si>
  <si>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</si>
  <si>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</si>
  <si>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</si>
  <si>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</si>
  <si>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</si>
  <si>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</si>
  <si>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</si>
  <si>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</si>
  <si>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</si>
  <si>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</si>
  <si>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</si>
  <si>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</si>
  <si>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</si>
  <si>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</si>
  <si>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</si>
  <si>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</si>
  <si>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</si>
  <si>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</si>
  <si>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</si>
  <si>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</si>
  <si>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</si>
  <si>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</si>
  <si>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</si>
  <si>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</si>
  <si>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</si>
  <si>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</si>
  <si>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</si>
  <si>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</si>
  <si>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</si>
  <si>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</si>
  <si>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</si>
  <si>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</si>
  <si>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</si>
  <si>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</si>
  <si>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</si>
  <si>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</si>
  <si>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</si>
  <si>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</si>
  <si>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</si>
  <si>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</si>
  <si>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</si>
  <si>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</si>
  <si>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</si>
  <si>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</si>
  <si>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</si>
  <si>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</si>
  <si>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</si>
  <si>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</si>
  <si>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</si>
  <si>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</si>
  <si>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</si>
  <si>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</si>
  <si>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</si>
  <si>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</si>
  <si>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</si>
  <si>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</si>
  <si>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</si>
  <si>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</si>
  <si>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</si>
  <si>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</si>
  <si>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</si>
  <si>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</si>
  <si>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</si>
  <si>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</si>
  <si>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</si>
  <si>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</si>
  <si>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</si>
  <si>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</si>
  <si>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</si>
  <si>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</si>
  <si>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</si>
  <si>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</si>
  <si>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</si>
  <si>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</si>
  <si>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</si>
  <si>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</si>
  <si>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</si>
  <si>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</si>
  <si>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</si>
  <si>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</si>
  <si>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</si>
  <si>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</si>
  <si>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</si>
  <si>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</si>
  <si>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</si>
  <si>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</si>
  <si>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</si>
  <si>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</si>
  <si>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</si>
  <si>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</si>
  <si>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</si>
  <si>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</si>
  <si>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</si>
  <si>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</si>
  <si>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</si>
  <si>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</si>
  <si>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</si>
  <si>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</si>
  <si>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</si>
  <si>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</si>
  <si>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</si>
  <si>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</si>
  <si>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</si>
  <si>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</si>
  <si>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</si>
  <si>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</si>
  <si>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</si>
  <si>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</si>
  <si>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</si>
  <si>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</si>
  <si>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</si>
  <si>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</si>
  <si>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</si>
  <si>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</si>
  <si>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</si>
  <si>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</si>
  <si>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</si>
  <si>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</si>
  <si>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</si>
  <si>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</si>
  <si>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</si>
  <si>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</si>
  <si>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</si>
  <si>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</si>
  <si>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</si>
  <si>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</si>
  <si>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</si>
  <si>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</si>
  <si>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</si>
  <si>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</si>
  <si>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</si>
  <si>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</si>
  <si>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</si>
  <si>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</si>
  <si>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</si>
  <si>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</si>
  <si>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</si>
  <si>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</si>
  <si>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</si>
  <si>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</si>
  <si>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</si>
  <si>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</si>
  <si>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</si>
  <si>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</si>
  <si>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</si>
  <si>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</si>
  <si>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</si>
  <si>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</si>
  <si>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</si>
  <si>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</si>
  <si>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</si>
  <si>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</si>
  <si>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</si>
  <si>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</si>
  <si>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</si>
  <si>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</si>
  <si>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</si>
  <si>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</si>
  <si>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</si>
  <si>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</si>
  <si>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</si>
  <si>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</si>
  <si>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</si>
  <si>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</si>
  <si>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</si>
  <si>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</si>
  <si>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</si>
  <si>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</si>
  <si>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</si>
  <si>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</si>
  <si>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</si>
  <si>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</si>
  <si>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</si>
  <si>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</si>
  <si>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</si>
  <si>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</si>
  <si>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</si>
  <si>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</si>
  <si>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</si>
  <si>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</si>
  <si>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</si>
  <si>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</si>
  <si>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</si>
  <si>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</si>
  <si>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</si>
  <si>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</si>
  <si>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</si>
  <si>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</si>
  <si>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</si>
  <si>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</si>
  <si>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</si>
  <si>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</si>
  <si>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</si>
  <si>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</si>
  <si>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</si>
  <si>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</si>
  <si>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</si>
  <si>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</si>
  <si>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</si>
  <si>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</si>
  <si>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</si>
  <si>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</si>
  <si>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</si>
  <si>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</si>
  <si>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</si>
  <si>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</si>
  <si>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</si>
  <si>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</si>
  <si>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</si>
  <si>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</si>
  <si>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</si>
  <si>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</si>
  <si>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</si>
  <si>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</si>
  <si>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</si>
  <si>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</si>
  <si>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</si>
  <si>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</si>
  <si>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</si>
  <si>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</si>
  <si>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</si>
  <si>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</si>
  <si>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</si>
  <si>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</si>
  <si>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</si>
  <si>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</si>
  <si>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</si>
  <si>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</si>
  <si>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</si>
  <si>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</si>
  <si>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</si>
  <si>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</si>
  <si>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</si>
  <si>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</si>
  <si>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</si>
  <si>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</si>
  <si>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</si>
  <si>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</si>
  <si>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</si>
  <si>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</si>
  <si>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</si>
  <si>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</si>
  <si>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</si>
  <si>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</si>
  <si>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</si>
  <si>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</si>
  <si>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</si>
  <si>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</si>
  <si>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</si>
  <si>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</si>
  <si>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</si>
  <si>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</si>
  <si>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</si>
  <si>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</si>
  <si>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</si>
  <si>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</si>
  <si>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</si>
  <si>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</si>
  <si>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</si>
  <si>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</si>
  <si>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</si>
  <si>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</si>
  <si>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</si>
  <si>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</si>
  <si>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</si>
  <si>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</si>
  <si>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</si>
  <si>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</si>
  <si>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</si>
  <si>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</si>
  <si>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</si>
  <si>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</si>
  <si>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</si>
  <si>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</si>
  <si>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</si>
  <si>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</si>
  <si>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</si>
  <si>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</si>
  <si>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</si>
  <si>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</si>
  <si>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</si>
  <si>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</si>
  <si>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</si>
  <si>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</si>
  <si>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</si>
  <si>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</si>
  <si>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</si>
  <si>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</si>
  <si>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</si>
  <si>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</si>
  <si>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</si>
  <si>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</si>
  <si>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</si>
  <si>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</si>
  <si>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</si>
  <si>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</si>
  <si>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</si>
  <si>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</si>
  <si>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</si>
  <si>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</si>
  <si>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</si>
  <si>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</si>
  <si>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</si>
  <si>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</si>
  <si>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</si>
  <si>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</si>
  <si>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</si>
  <si>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</si>
  <si>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</si>
  <si>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</si>
  <si>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</si>
  <si>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</si>
  <si>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</si>
  <si>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</si>
  <si>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</si>
  <si>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</si>
  <si>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</si>
  <si>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</si>
  <si>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</si>
  <si>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</si>
  <si>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</si>
  <si>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</si>
  <si>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</si>
  <si>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</si>
  <si>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</si>
  <si>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</si>
  <si>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</si>
  <si>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</si>
  <si>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</si>
  <si>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</si>
  <si>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</si>
  <si>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</si>
  <si>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</si>
  <si>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</si>
  <si>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</si>
  <si>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</si>
  <si>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</si>
  <si>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</si>
  <si>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</si>
  <si>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</si>
  <si>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</si>
  <si>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</si>
  <si>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</si>
  <si>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</si>
  <si>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</si>
  <si>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</si>
  <si>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</si>
  <si>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</si>
  <si>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</si>
  <si>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</si>
  <si>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</si>
  <si>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</si>
  <si>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</si>
  <si>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</si>
  <si>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</si>
  <si>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</si>
  <si>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</si>
  <si>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</si>
  <si>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</si>
  <si>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</si>
  <si>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</si>
  <si>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</si>
  <si>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</si>
  <si>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</si>
  <si>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</si>
  <si>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</si>
  <si>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</si>
  <si>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</si>
  <si>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</si>
  <si>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</si>
  <si>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</si>
  <si>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</si>
  <si>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</si>
  <si>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</si>
  <si>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</si>
  <si>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</si>
  <si>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</si>
  <si>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</si>
  <si>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</si>
  <si>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</si>
  <si>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</si>
  <si>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</si>
  <si>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</si>
  <si>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</si>
  <si>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</si>
  <si>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</si>
  <si>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</si>
  <si>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</si>
  <si>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</si>
  <si>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</si>
  <si>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</si>
  <si>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</si>
  <si>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</si>
  <si>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</si>
  <si>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</si>
  <si>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</si>
  <si>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</si>
  <si>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</si>
  <si>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</si>
  <si>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</si>
  <si>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</si>
  <si>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</si>
  <si>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</si>
  <si>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</si>
  <si>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</si>
  <si>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</si>
  <si>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</si>
  <si>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</si>
  <si>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</si>
  <si>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</si>
  <si>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</si>
  <si>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</si>
  <si>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</si>
  <si>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</si>
  <si>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</si>
  <si>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</si>
  <si>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</si>
  <si>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</si>
  <si>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</si>
  <si>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</si>
  <si>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</si>
  <si>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</si>
  <si>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</si>
  <si>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</si>
  <si>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</si>
  <si>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</si>
  <si>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</si>
  <si>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</si>
  <si>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</si>
  <si>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</si>
  <si>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</si>
  <si>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</si>
  <si>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</si>
  <si>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</si>
  <si>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</si>
  <si>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</si>
  <si>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</si>
  <si>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</si>
  <si>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</si>
  <si>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</si>
  <si>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</si>
  <si>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</si>
  <si>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</si>
  <si>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</si>
  <si>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</si>
  <si>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</si>
  <si>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</si>
  <si>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</si>
  <si>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</si>
  <si>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</si>
  <si>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</si>
  <si>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</si>
  <si>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</si>
  <si>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</si>
  <si>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</si>
  <si>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</si>
  <si>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</si>
  <si>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</si>
  <si>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</si>
  <si>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</si>
  <si>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</si>
  <si>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</si>
  <si>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</si>
  <si>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</si>
  <si>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</si>
  <si>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</si>
  <si>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</si>
  <si>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</si>
  <si>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</si>
  <si>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</si>
  <si>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</si>
  <si>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</si>
  <si>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</si>
  <si>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</si>
  <si>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</si>
  <si>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</si>
  <si>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</si>
  <si>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</si>
  <si>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</si>
  <si>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</si>
  <si>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</si>
  <si>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</si>
  <si>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</si>
  <si>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</si>
  <si>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</si>
  <si>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</si>
  <si>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</si>
  <si>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</si>
  <si>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</si>
  <si>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</si>
  <si>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</si>
  <si>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</si>
  <si>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</si>
  <si>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</si>
  <si>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</si>
  <si>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</si>
  <si>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</si>
  <si>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</si>
  <si>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</si>
  <si>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</si>
  <si>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</si>
  <si>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</si>
  <si>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</si>
  <si>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</si>
  <si>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</si>
  <si>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</si>
  <si>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</si>
  <si>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</si>
  <si>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</si>
  <si>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</si>
  <si>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</si>
  <si>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</si>
  <si>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</si>
  <si>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</si>
  <si>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</si>
  <si>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</si>
  <si>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</si>
  <si>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</si>
  <si>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</si>
  <si>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</si>
  <si>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</si>
  <si>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</si>
  <si>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</si>
  <si>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</si>
  <si>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</si>
  <si>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</si>
  <si>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</si>
  <si>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</si>
  <si>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</si>
  <si>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</si>
  <si>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</si>
  <si>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</si>
  <si>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</si>
  <si>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</si>
  <si>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</si>
  <si>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</si>
  <si>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</si>
  <si>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</si>
  <si>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</si>
  <si>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</si>
  <si>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</si>
  <si>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</si>
  <si>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</si>
  <si>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</si>
  <si>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</si>
  <si>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</si>
  <si>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</si>
  <si>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</si>
  <si>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</si>
  <si>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</si>
  <si>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</si>
  <si>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</si>
  <si>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</si>
  <si>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</si>
  <si>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</si>
  <si>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</si>
  <si>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</si>
  <si>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</si>
  <si>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</si>
  <si>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</si>
  <si>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</si>
  <si>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</si>
  <si>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</si>
  <si>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</si>
  <si>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</si>
  <si>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</si>
  <si>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</si>
  <si>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</si>
  <si>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</si>
  <si>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</si>
  <si>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</si>
  <si>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</si>
  <si>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</si>
  <si>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</si>
  <si>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</si>
  <si>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</si>
  <si>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</si>
  <si>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</si>
  <si>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</si>
  <si>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</si>
  <si>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</si>
  <si>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</si>
  <si>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</si>
  <si>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</si>
  <si>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</si>
  <si>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</si>
  <si>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</si>
  <si>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</si>
  <si>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</si>
  <si>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</si>
  <si>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</si>
  <si>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</si>
  <si>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</si>
  <si>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</si>
  <si>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</si>
  <si>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</si>
  <si>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</si>
  <si>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</si>
  <si>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</si>
  <si>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</si>
  <si>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</si>
  <si>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</si>
  <si>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</si>
  <si>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</si>
  <si>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</si>
  <si>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</si>
  <si>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</si>
  <si>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</si>
  <si>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</si>
  <si>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</si>
  <si>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</si>
  <si>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</si>
  <si>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</si>
  <si>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</si>
  <si>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</si>
  <si>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</si>
  <si>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</si>
  <si>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</si>
  <si>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</si>
  <si>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</si>
  <si>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</si>
  <si>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</si>
  <si>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</si>
  <si>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</si>
  <si>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</si>
  <si>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</si>
  <si>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</si>
  <si>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</si>
  <si>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</si>
  <si>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</si>
  <si>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</si>
  <si>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</si>
  <si>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</si>
  <si>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</si>
  <si>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</si>
  <si>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</si>
  <si>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</si>
  <si>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</si>
  <si>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</si>
  <si>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</si>
  <si>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</si>
  <si>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</si>
  <si>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</si>
  <si>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</si>
  <si>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</si>
  <si>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</si>
  <si>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</si>
  <si>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</si>
  <si>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</si>
  <si>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</si>
  <si>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</si>
  <si>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</si>
  <si>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</si>
  <si>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</si>
  <si>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</si>
  <si>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</si>
  <si>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</si>
  <si>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</si>
  <si>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</si>
  <si>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</si>
  <si>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</si>
  <si>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</si>
  <si>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</si>
  <si>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</si>
  <si>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</si>
  <si>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</si>
  <si>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</si>
  <si>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</si>
  <si>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</si>
  <si>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</si>
  <si>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</si>
  <si>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</si>
  <si>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</si>
  <si>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</si>
  <si>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</si>
  <si>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</si>
  <si>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</si>
  <si>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</si>
  <si>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</si>
  <si>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</si>
  <si>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</si>
  <si>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</si>
  <si>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</si>
  <si>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</si>
  <si>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</si>
  <si>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</si>
  <si>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</si>
  <si>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</si>
  <si>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</si>
  <si>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</si>
  <si>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</si>
  <si>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</si>
  <si>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</si>
  <si>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</si>
  <si>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</si>
  <si>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</si>
  <si>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</si>
  <si>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</si>
  <si>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</si>
  <si>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</si>
  <si>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</si>
  <si>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</si>
  <si>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</si>
  <si>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</si>
  <si>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</si>
  <si>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</si>
  <si>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</si>
  <si>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</si>
  <si>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</si>
  <si>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</si>
  <si>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</si>
  <si>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</si>
  <si>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</si>
  <si>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</si>
  <si>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</si>
  <si>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</si>
  <si>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</si>
  <si>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</si>
  <si>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</si>
  <si>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</si>
  <si>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</si>
  <si>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</si>
  <si>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</si>
  <si>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</si>
  <si>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</si>
  <si>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</si>
  <si>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</si>
  <si>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</si>
  <si>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</si>
  <si>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</si>
  <si>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</si>
  <si>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</si>
  <si>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</si>
  <si>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</si>
  <si>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</si>
  <si>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</si>
  <si>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</si>
  <si>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</si>
  <si>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</si>
  <si>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</si>
  <si>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</si>
  <si>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</si>
  <si>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</si>
  <si>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</si>
  <si>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</si>
  <si>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</si>
  <si>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</si>
  <si>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</si>
  <si>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</si>
  <si>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</si>
  <si>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</si>
  <si>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</si>
  <si>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</si>
  <si>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</si>
  <si>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</si>
  <si>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</si>
  <si>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</si>
  <si>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</si>
  <si>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</si>
  <si>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</si>
  <si>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</si>
  <si>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</si>
  <si>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</si>
  <si>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</si>
  <si>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</si>
  <si>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</si>
  <si>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</si>
  <si>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</si>
  <si>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</si>
  <si>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</si>
  <si>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</si>
  <si>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</si>
  <si>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</si>
  <si>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</si>
  <si>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</si>
  <si>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</si>
  <si>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</si>
  <si>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</si>
  <si>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</si>
  <si>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</si>
  <si>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</si>
  <si>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</si>
  <si>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</si>
  <si>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</si>
  <si>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</si>
  <si>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</si>
  <si>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</si>
  <si>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</si>
  <si>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</si>
  <si>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</si>
  <si>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</si>
  <si>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</si>
  <si>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</si>
  <si>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</si>
  <si>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</si>
  <si>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</si>
  <si>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</si>
  <si>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</si>
  <si>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</si>
  <si>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</si>
  <si>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</si>
  <si>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</si>
  <si>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</si>
  <si>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</si>
  <si>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</si>
  <si>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</si>
  <si>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</si>
  <si>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</si>
  <si>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</si>
  <si>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</si>
  <si>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</si>
  <si>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</si>
  <si>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</si>
  <si>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</si>
  <si>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</si>
  <si>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</si>
  <si>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</si>
  <si>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</si>
  <si>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</si>
  <si>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</si>
  <si>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</si>
  <si>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</si>
  <si>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</si>
  <si>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</si>
  <si>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</si>
  <si>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</si>
  <si>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</si>
  <si>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</si>
  <si>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</si>
  <si>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</si>
  <si>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</si>
  <si>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</si>
  <si>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</si>
  <si>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</si>
  <si>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</si>
  <si>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</si>
  <si>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</si>
  <si>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</si>
  <si>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</si>
  <si>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</si>
  <si>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</si>
  <si>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</si>
  <si>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</si>
  <si>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</si>
  <si>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</si>
  <si>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</si>
  <si>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</si>
  <si>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</si>
  <si>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</si>
  <si>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</si>
  <si>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</si>
  <si>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</si>
  <si>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</si>
  <si>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</si>
  <si>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</si>
  <si>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</si>
  <si>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</si>
  <si>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</si>
  <si>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</si>
  <si>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</si>
  <si>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</si>
  <si>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</si>
  <si>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</si>
  <si>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</si>
  <si>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</si>
  <si>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</si>
  <si>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</si>
  <si>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</si>
  <si>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</si>
  <si>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</si>
  <si>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</si>
  <si>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</si>
  <si>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</si>
  <si>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</si>
  <si>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</si>
  <si>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</si>
  <si>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</si>
  <si>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</si>
  <si>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</si>
  <si>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</si>
  <si>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</si>
  <si>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</si>
  <si>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</si>
  <si>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</si>
  <si>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</si>
  <si>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</si>
  <si>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</si>
  <si>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</si>
  <si>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</si>
  <si>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</si>
  <si>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</si>
  <si>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</si>
  <si>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</si>
  <si>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</si>
  <si>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</si>
  <si>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</si>
  <si>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</si>
  <si>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</si>
  <si>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</si>
  <si>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</si>
  <si>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</si>
  <si>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</si>
  <si>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</si>
  <si>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</si>
  <si>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</si>
  <si>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</si>
  <si>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</si>
  <si>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</si>
  <si>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</si>
  <si>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</si>
  <si>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</si>
  <si>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</si>
  <si>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</si>
  <si>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</si>
  <si>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</si>
  <si>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</si>
  <si>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</si>
  <si>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</si>
  <si>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</si>
  <si>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</si>
  <si>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</si>
  <si>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</si>
  <si>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</si>
  <si>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</si>
  <si>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</si>
  <si>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</si>
  <si>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</si>
  <si>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</si>
  <si>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</si>
  <si>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</si>
  <si>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</si>
  <si>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</si>
  <si>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</si>
  <si>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</si>
  <si>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</si>
  <si>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</si>
  <si>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</si>
  <si>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</si>
  <si>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</si>
  <si>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</si>
  <si>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</si>
  <si>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</si>
  <si>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</si>
  <si>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</si>
  <si>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</si>
  <si>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</si>
  <si>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</si>
  <si>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</si>
  <si>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</si>
  <si>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</si>
  <si>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</si>
  <si>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</si>
  <si>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</si>
  <si>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</si>
  <si>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</si>
  <si>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</si>
  <si>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</si>
  <si>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</si>
  <si>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</si>
  <si>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</si>
  <si>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</si>
  <si>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</si>
  <si>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</si>
  <si>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</si>
  <si>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</si>
  <si>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</si>
  <si>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</si>
  <si>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</si>
  <si>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</si>
  <si>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</si>
  <si>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</si>
  <si>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</si>
  <si>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</si>
  <si>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</si>
  <si>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</si>
  <si>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</si>
  <si>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</si>
  <si>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</si>
  <si>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</si>
  <si>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</si>
  <si>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</si>
  <si>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</si>
  <si>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</si>
  <si>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</si>
  <si>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</si>
  <si>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</si>
  <si>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</si>
  <si>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</si>
  <si>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</si>
  <si>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</si>
  <si>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</si>
  <si>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</si>
  <si>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</si>
  <si>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</si>
  <si>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</si>
  <si>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</si>
  <si>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</si>
  <si>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</si>
  <si>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</si>
  <si>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</si>
  <si>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</si>
  <si>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</si>
  <si>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</si>
  <si>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</si>
  <si>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</si>
  <si>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</si>
  <si>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</si>
  <si>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</si>
  <si>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</si>
  <si>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</si>
  <si>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</si>
  <si>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</si>
  <si>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</si>
  <si>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</si>
  <si>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</si>
  <si>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</si>
  <si>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</si>
  <si>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</si>
  <si>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</si>
  <si>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</si>
  <si>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</si>
  <si>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</si>
  <si>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</si>
  <si>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</si>
  <si>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</si>
  <si>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</si>
  <si>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</si>
  <si>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</si>
  <si>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</si>
  <si>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</si>
  <si>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</si>
  <si>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</si>
  <si>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</si>
  <si>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</si>
  <si>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</si>
  <si>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</si>
  <si>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</si>
  <si>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</si>
  <si>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</si>
  <si>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</si>
  <si>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</si>
  <si>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</si>
  <si>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</si>
  <si>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</si>
  <si>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</si>
  <si>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</si>
  <si>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</si>
  <si>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</si>
  <si>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</si>
  <si>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</si>
  <si>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</si>
  <si>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</si>
  <si>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</si>
  <si>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</si>
  <si>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</si>
  <si>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</si>
  <si>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</si>
  <si>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</si>
  <si>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</si>
  <si>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</si>
  <si>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</si>
  <si>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</si>
  <si>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</si>
  <si>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</si>
  <si>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</si>
  <si>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</si>
  <si>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</si>
  <si>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</si>
  <si>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</si>
  <si>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</si>
  <si>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</si>
  <si>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</si>
  <si>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</si>
  <si>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</si>
  <si>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</si>
  <si>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</si>
  <si>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</si>
  <si>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</si>
  <si>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</si>
  <si>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</si>
  <si>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</si>
  <si>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</si>
  <si>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</si>
  <si>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</si>
  <si>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</si>
  <si>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</si>
  <si>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</si>
  <si>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</si>
  <si>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</si>
  <si>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</si>
  <si>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</si>
  <si>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</si>
  <si>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</si>
  <si>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</si>
  <si>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</si>
  <si>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</si>
  <si>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</si>
  <si>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</si>
  <si>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</si>
  <si>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</si>
  <si>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</si>
  <si>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</si>
  <si>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</si>
  <si>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</si>
  <si>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</si>
  <si>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</si>
  <si>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</si>
  <si>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</si>
  <si>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</si>
  <si>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</si>
  <si>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</si>
  <si>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</si>
  <si>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</si>
  <si>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</si>
  <si>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</si>
  <si>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</si>
  <si>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</si>
  <si>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</si>
  <si>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</si>
  <si>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</si>
  <si>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</si>
  <si>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</si>
  <si>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</si>
  <si>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</si>
  <si>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</si>
  <si>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</si>
  <si>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</si>
  <si>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</si>
  <si>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</si>
  <si>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</si>
  <si>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</si>
  <si>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</si>
  <si>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</si>
  <si>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</si>
  <si>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</si>
  <si>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</si>
  <si>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</si>
  <si>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</si>
  <si>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</si>
  <si>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</si>
  <si>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</si>
  <si>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</si>
  <si>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</si>
  <si>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</si>
  <si>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</si>
  <si>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</si>
  <si>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</si>
  <si>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</si>
  <si>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</si>
  <si>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</si>
  <si>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</si>
  <si>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</si>
  <si>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</si>
  <si>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</si>
  <si>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</si>
  <si>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</si>
  <si>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</si>
  <si>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</si>
  <si>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</si>
  <si>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</si>
  <si>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</si>
  <si>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</si>
  <si>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</si>
  <si>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</si>
  <si>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</si>
  <si>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</si>
  <si>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</si>
  <si>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</si>
  <si>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</si>
  <si>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</si>
  <si>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</si>
  <si>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</si>
  <si>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</si>
  <si>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</si>
  <si>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</si>
  <si>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</si>
  <si>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</si>
  <si>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</si>
  <si>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</si>
  <si>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</si>
  <si>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</si>
  <si>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</si>
  <si>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</si>
  <si>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</si>
  <si>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</si>
  <si>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</si>
  <si>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</si>
  <si>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</si>
  <si>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</si>
  <si>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</si>
  <si>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</si>
  <si>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</si>
  <si>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</si>
  <si>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</si>
  <si>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</si>
  <si>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</si>
  <si>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</si>
  <si>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</si>
  <si>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</si>
  <si>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</si>
  <si>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</si>
  <si>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</si>
  <si>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</si>
  <si>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</si>
  <si>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</si>
  <si>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</si>
  <si>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</si>
  <si>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</si>
  <si>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</si>
  <si>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</si>
  <si>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</si>
  <si>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</si>
  <si>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</si>
  <si>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</si>
  <si>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</si>
  <si>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</si>
  <si>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</si>
  <si>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</si>
  <si>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</si>
  <si>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</si>
  <si>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</si>
  <si>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</si>
  <si>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</si>
  <si>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</si>
  <si>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</si>
  <si>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</si>
  <si>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</si>
  <si>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</si>
  <si>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</si>
  <si>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</si>
  <si>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</si>
  <si>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</si>
  <si>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</si>
  <si>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</si>
  <si>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</si>
  <si>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</si>
  <si>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</si>
  <si>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</si>
  <si>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</si>
  <si>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</si>
  <si>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</si>
  <si>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</si>
  <si>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</si>
  <si>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</si>
  <si>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</si>
  <si>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</si>
  <si>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</si>
  <si>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</si>
  <si>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</si>
  <si>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</si>
  <si>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</si>
  <si>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</si>
  <si>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</si>
  <si>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</si>
  <si>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</si>
  <si>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</si>
  <si>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</si>
  <si>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</si>
  <si>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</si>
  <si>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</si>
  <si>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</si>
  <si>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</si>
  <si>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</si>
  <si>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</si>
  <si>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</si>
  <si>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</si>
  <si>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</si>
  <si>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</si>
  <si>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</si>
  <si>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</si>
  <si>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</si>
  <si>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</si>
  <si>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</si>
  <si>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</si>
  <si>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</si>
  <si>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</si>
  <si>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</si>
  <si>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</si>
  <si>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</si>
  <si>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</si>
  <si>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</si>
  <si>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</si>
  <si>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</si>
  <si>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</si>
  <si>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</si>
  <si>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</si>
  <si>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</si>
  <si>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</si>
  <si>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</si>
  <si>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</si>
  <si>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</si>
  <si>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</si>
  <si>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</si>
  <si>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</si>
  <si>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</si>
  <si>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</si>
  <si>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</si>
  <si>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</si>
  <si>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</si>
  <si>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</si>
  <si>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</si>
  <si>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</si>
  <si>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</si>
  <si>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</si>
  <si>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</si>
  <si>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</si>
  <si>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</si>
  <si>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</si>
  <si>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</si>
  <si>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</si>
  <si>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</si>
  <si>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</si>
  <si>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</si>
  <si>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</si>
  <si>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</si>
  <si>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</si>
  <si>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</si>
  <si>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</si>
  <si>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</si>
  <si>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</si>
  <si>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</si>
  <si>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</si>
  <si>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</si>
  <si>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</si>
  <si>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</si>
  <si>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</si>
  <si>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</si>
  <si>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</si>
  <si>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</si>
  <si>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</si>
  <si>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</si>
  <si>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</si>
  <si>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</si>
  <si>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</si>
  <si>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</si>
  <si>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</si>
  <si>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</si>
  <si>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</si>
  <si>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</si>
  <si>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</si>
  <si>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</si>
  <si>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</si>
  <si>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</si>
  <si>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</si>
  <si>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</si>
  <si>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</si>
  <si>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</si>
  <si>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</si>
  <si>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</si>
  <si>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</si>
  <si>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</si>
  <si>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</si>
  <si>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</si>
  <si>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</si>
  <si>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</si>
  <si>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</si>
  <si>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</si>
  <si>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</si>
  <si>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</si>
  <si>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</si>
  <si>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</si>
  <si>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</si>
  <si>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</si>
  <si>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</si>
  <si>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</si>
  <si>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</si>
  <si>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</si>
  <si>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</si>
  <si>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</si>
  <si>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</si>
  <si>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</si>
  <si>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</si>
  <si>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</si>
  <si>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</si>
  <si>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</si>
  <si>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</si>
  <si>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</si>
  <si>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</si>
  <si>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</si>
  <si>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</si>
  <si>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</si>
  <si>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</si>
  <si>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</si>
  <si>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</si>
  <si>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</si>
  <si>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</si>
  <si>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</si>
  <si>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</si>
  <si>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</si>
  <si>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</si>
  <si>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</si>
  <si>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</si>
  <si>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</si>
  <si>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</si>
  <si>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</si>
  <si>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</si>
  <si>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</si>
  <si>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</si>
  <si>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</si>
  <si>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</si>
  <si>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</si>
  <si>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</si>
  <si>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</si>
  <si>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</si>
  <si>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</si>
  <si>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</si>
  <si>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</si>
  <si>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</si>
  <si>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</si>
  <si>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</si>
  <si>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</si>
  <si>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</si>
  <si>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</si>
  <si>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</si>
  <si>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</si>
  <si>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</si>
  <si>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</si>
  <si>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</si>
  <si>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</si>
  <si>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</si>
  <si>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</si>
  <si>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</si>
  <si>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</si>
  <si>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</si>
  <si>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</si>
  <si>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</si>
  <si>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</si>
  <si>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</si>
  <si>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</si>
  <si>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</si>
  <si>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</si>
  <si>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</si>
  <si>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</si>
  <si>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</si>
  <si>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</si>
  <si>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</si>
  <si>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</si>
  <si>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</si>
  <si>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</si>
  <si>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</si>
  <si>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</si>
  <si>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</si>
  <si>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</si>
  <si>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</si>
  <si>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</si>
  <si>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</si>
  <si>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</si>
  <si>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</si>
  <si>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</si>
  <si>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</si>
  <si>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</si>
  <si>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</si>
  <si>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</si>
  <si>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</si>
  <si>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</si>
  <si>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</si>
  <si>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</si>
  <si>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</si>
  <si>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</si>
  <si>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</si>
  <si>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</si>
  <si>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</si>
  <si>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</si>
  <si>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</si>
  <si>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</si>
  <si>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</si>
  <si>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</si>
  <si>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</si>
  <si>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</si>
  <si>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</si>
  <si>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</si>
  <si>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</si>
  <si>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</si>
  <si>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</si>
  <si>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</si>
  <si>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</si>
  <si>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</si>
  <si>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</si>
  <si>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</si>
  <si>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</si>
  <si>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</si>
  <si>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</si>
  <si>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</si>
  <si>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</si>
  <si>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</si>
  <si>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</si>
  <si>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</si>
  <si>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</si>
  <si>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</si>
  <si>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</si>
  <si>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</si>
  <si>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</si>
  <si>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</si>
  <si>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</si>
  <si>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</si>
  <si>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</si>
  <si>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</si>
  <si>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</si>
  <si>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</si>
  <si>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</si>
  <si>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</si>
  <si>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</si>
  <si>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</si>
  <si>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</si>
  <si>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</si>
  <si>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</si>
  <si>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</si>
  <si>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</si>
  <si>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</si>
  <si>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</si>
  <si>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</si>
  <si>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</si>
  <si>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</si>
  <si>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</si>
  <si>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</si>
  <si>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</si>
  <si>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</si>
  <si>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</si>
  <si>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</si>
  <si>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</si>
  <si>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</si>
  <si>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</si>
  <si>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</si>
  <si>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</si>
  <si>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</si>
  <si>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</si>
  <si>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</si>
  <si>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</si>
  <si>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</si>
  <si>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</si>
  <si>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</si>
  <si>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</si>
  <si>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</si>
  <si>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</si>
  <si>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</si>
  <si>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</si>
  <si>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</si>
  <si>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</si>
  <si>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</si>
  <si>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</si>
  <si>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</si>
  <si>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</si>
  <si>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</si>
  <si>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</si>
  <si>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</si>
  <si>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</si>
  <si>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</si>
  <si>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</si>
  <si>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</si>
  <si>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</si>
  <si>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</si>
  <si>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</si>
  <si>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</si>
  <si>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</si>
  <si>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</si>
  <si>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</si>
  <si>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</si>
  <si>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</si>
  <si>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</si>
  <si>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</si>
  <si>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</si>
  <si>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</si>
  <si>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</si>
  <si>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</si>
  <si>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</si>
  <si>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</si>
  <si>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</si>
  <si>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</si>
  <si>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</si>
  <si>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</si>
  <si>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</si>
  <si>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</si>
  <si>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</si>
  <si>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</si>
  <si>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</si>
  <si>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</si>
  <si>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</si>
  <si>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</si>
  <si>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</si>
  <si>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</si>
  <si>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</si>
  <si>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</si>
  <si>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</si>
  <si>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</si>
  <si>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</si>
  <si>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</si>
  <si>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</si>
  <si>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</si>
  <si>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</si>
  <si>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</si>
  <si>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</si>
  <si>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</si>
  <si>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</si>
  <si>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</si>
  <si>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</si>
  <si>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</si>
  <si>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</si>
  <si>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</si>
  <si>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</si>
  <si>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</si>
  <si>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</si>
  <si>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</si>
  <si>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</si>
  <si>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</si>
  <si>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</si>
  <si>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</si>
  <si>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</si>
  <si>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</si>
  <si>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</si>
  <si>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</si>
  <si>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</si>
  <si>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</si>
  <si>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</si>
  <si>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</si>
  <si>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</si>
  <si>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</si>
  <si>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</si>
  <si>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</si>
  <si>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</si>
  <si>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</si>
  <si>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</si>
  <si>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</si>
  <si>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</si>
  <si>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</si>
  <si>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</si>
  <si>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</si>
  <si>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</si>
  <si>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</si>
  <si>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</si>
  <si>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</si>
  <si>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</si>
  <si>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</si>
  <si>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</si>
  <si>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</si>
  <si>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</si>
  <si>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</si>
  <si>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</si>
  <si>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</si>
  <si>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</si>
  <si>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</si>
  <si>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</si>
  <si>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</si>
  <si>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</si>
  <si>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</si>
  <si>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</si>
  <si>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</si>
  <si>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</si>
  <si>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</si>
  <si>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</si>
  <si>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</si>
  <si>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</si>
  <si>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</si>
  <si>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</si>
  <si>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</si>
  <si>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</si>
  <si>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</si>
  <si>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</si>
  <si>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</si>
  <si>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</si>
  <si>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</si>
  <si>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</si>
  <si>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</si>
  <si>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</si>
  <si>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</si>
  <si>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</si>
  <si>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</si>
  <si>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</si>
  <si>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</si>
  <si>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</si>
  <si>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</si>
  <si>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</si>
  <si>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</si>
  <si>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</si>
  <si>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</si>
  <si>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</si>
  <si>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</si>
  <si>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</si>
  <si>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</si>
  <si>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</si>
  <si>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</si>
  <si>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</si>
  <si>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</si>
  <si>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</si>
  <si>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</si>
  <si>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</si>
  <si>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</si>
  <si>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</si>
  <si>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</si>
  <si>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</si>
  <si>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</si>
  <si>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</si>
  <si>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</si>
  <si>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</si>
  <si>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</si>
  <si>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</si>
  <si>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</si>
  <si>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</si>
  <si>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</si>
  <si>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</si>
  <si>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</si>
  <si>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</si>
  <si>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</si>
  <si>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</si>
  <si>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</si>
  <si>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</si>
  <si>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</si>
  <si>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</si>
  <si>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</si>
  <si>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</si>
  <si>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</si>
  <si>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</si>
  <si>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</si>
  <si>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</si>
  <si>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</si>
  <si>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</si>
  <si>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</si>
  <si>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</si>
  <si>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</si>
  <si>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</si>
  <si>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</si>
  <si>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</si>
  <si>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</si>
  <si>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</si>
  <si>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</si>
  <si>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</si>
  <si>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</si>
  <si>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</si>
  <si>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</si>
  <si>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</si>
  <si>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</si>
  <si>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</si>
  <si>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</si>
  <si>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</si>
  <si>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</si>
  <si>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</si>
  <si>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</si>
  <si>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</si>
  <si>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</si>
  <si>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</si>
  <si>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</si>
  <si>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</si>
  <si>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</si>
  <si>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</si>
  <si>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</si>
  <si>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</si>
  <si>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</si>
  <si>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</si>
  <si>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</si>
  <si>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</si>
  <si>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</si>
  <si>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</si>
  <si>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</si>
  <si>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</si>
  <si>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</si>
  <si>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</si>
  <si>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</si>
  <si>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</si>
  <si>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</si>
  <si>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</si>
  <si>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</si>
  <si>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</si>
  <si>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</si>
  <si>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</si>
  <si>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</si>
  <si>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</si>
  <si>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</si>
  <si>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</si>
  <si>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</si>
  <si>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</si>
  <si>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</si>
  <si>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</si>
  <si>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</si>
  <si>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</si>
  <si>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</si>
  <si>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</si>
  <si>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</si>
  <si>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</si>
  <si>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</si>
  <si>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</si>
  <si>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</si>
  <si>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</si>
  <si>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</si>
  <si>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</si>
  <si>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</si>
  <si>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</si>
  <si>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</si>
  <si>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</si>
  <si>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</si>
  <si>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</si>
  <si>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</si>
  <si>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</si>
  <si>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</si>
  <si>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</si>
  <si>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</si>
  <si>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</si>
  <si>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</si>
  <si>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</si>
  <si>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</si>
  <si>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</si>
  <si>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</si>
  <si>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</si>
  <si>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</si>
  <si>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</si>
  <si>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</si>
  <si>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</si>
  <si>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</si>
  <si>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</si>
  <si>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</si>
  <si>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</si>
  <si>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</si>
  <si>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</si>
  <si>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</si>
  <si>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</si>
  <si>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</si>
  <si>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</si>
  <si>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</si>
  <si>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</si>
  <si>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</si>
  <si>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</si>
  <si>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</si>
  <si>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</si>
  <si>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</si>
  <si>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</si>
  <si>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</si>
  <si>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</si>
  <si>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</si>
  <si>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</si>
  <si>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</si>
  <si>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</si>
  <si>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</si>
  <si>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</si>
  <si>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</si>
  <si>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</si>
  <si>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</si>
  <si>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</si>
  <si>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</si>
  <si>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</si>
  <si>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</si>
  <si>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</si>
  <si>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</si>
  <si>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</si>
  <si>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</si>
  <si>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</si>
  <si>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</si>
  <si>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</si>
  <si>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</si>
  <si>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</si>
  <si>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</si>
  <si>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</si>
  <si>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</si>
  <si>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</si>
  <si>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</si>
  <si>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</si>
  <si>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</si>
  <si>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</si>
  <si>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</si>
  <si>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</si>
  <si>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</si>
  <si>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</si>
  <si>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</si>
  <si>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</si>
  <si>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</si>
  <si>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</si>
  <si>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</si>
  <si>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</si>
  <si>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</si>
  <si>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</si>
  <si>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</si>
  <si>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</si>
  <si>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</si>
  <si>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</si>
  <si>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</si>
  <si>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</si>
  <si>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</si>
  <si>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</si>
  <si>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</si>
  <si>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</si>
  <si>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</si>
  <si>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</si>
  <si>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</si>
  <si>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</si>
  <si>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</si>
  <si>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</si>
  <si>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</si>
  <si>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</si>
  <si>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</si>
  <si>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</si>
  <si>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</si>
  <si>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</si>
  <si>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</si>
  <si>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</si>
  <si>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</si>
  <si>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</si>
  <si>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</si>
  <si>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</si>
  <si>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</si>
  <si>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</si>
  <si>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</si>
  <si>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</si>
  <si>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</si>
  <si>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</si>
  <si>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</si>
  <si>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</si>
  <si>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</si>
  <si>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</si>
  <si>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</si>
  <si>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</si>
  <si>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</si>
  <si>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</si>
  <si>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</si>
  <si>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</si>
  <si>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</si>
  <si>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</si>
  <si>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</si>
  <si>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</si>
  <si>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</si>
  <si>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</si>
  <si>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</si>
  <si>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</si>
  <si>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</si>
  <si>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</si>
  <si>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</si>
  <si>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</si>
  <si>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</si>
  <si>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</si>
  <si>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</si>
  <si>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</si>
  <si>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</si>
  <si>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</si>
  <si>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</si>
  <si>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</si>
  <si>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</si>
  <si>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</si>
  <si>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</si>
  <si>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</si>
  <si>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</si>
  <si>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</si>
  <si>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</si>
  <si>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</si>
  <si>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</si>
  <si>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</si>
  <si>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</si>
  <si>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</si>
  <si>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</si>
  <si>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</si>
  <si>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</si>
  <si>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</si>
  <si>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</si>
  <si>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</si>
  <si>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</si>
  <si>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</si>
  <si>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</si>
  <si>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</si>
  <si>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</si>
  <si>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</si>
  <si>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</si>
  <si>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</si>
  <si>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</si>
  <si>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</si>
  <si>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</si>
  <si>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</si>
  <si>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</si>
  <si>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</si>
  <si>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</si>
  <si>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</si>
  <si>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</si>
  <si>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</si>
  <si>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</si>
  <si>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</si>
  <si>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</si>
  <si>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</si>
  <si>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</si>
  <si>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</si>
  <si>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</si>
  <si>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</si>
  <si>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</si>
  <si>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</si>
  <si>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</si>
  <si>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</si>
  <si>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</si>
  <si>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</si>
  <si>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</si>
  <si>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</si>
  <si>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</si>
  <si>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</si>
  <si>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</si>
  <si>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</si>
  <si>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</si>
  <si>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</si>
  <si>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</si>
  <si>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</si>
  <si>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</si>
  <si>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</si>
  <si>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</si>
  <si>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</si>
  <si>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</si>
  <si>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</si>
  <si>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</si>
  <si>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</si>
  <si>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</si>
  <si>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</si>
  <si>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</si>
  <si>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</si>
  <si>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</si>
  <si>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</si>
  <si>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</si>
  <si>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</si>
  <si>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</si>
  <si>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</si>
  <si>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</si>
  <si>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</si>
  <si>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</si>
  <si>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</si>
  <si>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</si>
  <si>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</si>
  <si>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</si>
  <si>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</si>
  <si>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</si>
  <si>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</si>
  <si>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</si>
  <si>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</si>
  <si>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</si>
  <si>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</si>
  <si>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</si>
  <si>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</si>
  <si>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</si>
  <si>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</si>
  <si>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</si>
  <si>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</si>
  <si>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</si>
  <si>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</si>
  <si>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</si>
  <si>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</si>
  <si>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</si>
  <si>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</si>
  <si>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</si>
  <si>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</si>
  <si>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</si>
  <si>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</si>
  <si>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</si>
  <si>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</si>
  <si>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</si>
  <si>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</si>
  <si>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</si>
  <si>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</si>
  <si>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</si>
  <si>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</si>
  <si>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</si>
  <si>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</si>
  <si>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</si>
  <si>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</si>
  <si>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</si>
  <si>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</si>
  <si>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</si>
  <si>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</si>
  <si>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</si>
  <si>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</si>
  <si>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</si>
  <si>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</si>
  <si>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</si>
  <si>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</si>
  <si>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</si>
  <si>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</si>
  <si>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</si>
  <si>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</si>
  <si>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</si>
  <si>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</si>
  <si>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</si>
  <si>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</si>
  <si>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</si>
  <si>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</si>
  <si>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</si>
  <si>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</si>
  <si>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</si>
  <si>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</si>
  <si>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</si>
  <si>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</si>
  <si>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</si>
  <si>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</si>
  <si>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</si>
  <si>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</si>
  <si>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</si>
  <si>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</si>
  <si>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</si>
  <si>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</si>
  <si>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</si>
  <si>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</si>
  <si>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</si>
  <si>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</si>
  <si>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</si>
  <si>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</si>
  <si>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</si>
  <si>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</si>
  <si>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</si>
  <si>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</si>
  <si>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</si>
  <si>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</si>
  <si>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</si>
  <si>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</si>
  <si>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</si>
  <si>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</si>
  <si>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</si>
  <si>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</si>
  <si>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</si>
  <si>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</si>
  <si>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</si>
  <si>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</si>
  <si>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</si>
  <si>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</si>
  <si>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</si>
  <si>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</si>
  <si>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</si>
  <si>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</si>
  <si>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</si>
  <si>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</si>
  <si>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</si>
  <si>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</si>
  <si>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</si>
  <si>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</si>
  <si>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</si>
  <si>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</si>
  <si>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</si>
  <si>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</si>
  <si>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</si>
  <si>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</si>
  <si>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</si>
  <si>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</si>
  <si>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</si>
  <si>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</si>
  <si>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</si>
  <si>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</si>
  <si>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</si>
  <si>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</si>
  <si>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</si>
  <si>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</si>
  <si>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</si>
  <si>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</si>
  <si>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</si>
  <si>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</si>
  <si>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</si>
  <si>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</si>
  <si>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</si>
  <si>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</si>
  <si>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</si>
  <si>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</si>
  <si>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</si>
  <si>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</si>
  <si>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</si>
  <si>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</si>
  <si>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</si>
  <si>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</si>
  <si>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</si>
  <si>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</si>
  <si>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</si>
  <si>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</si>
  <si>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</si>
  <si>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</si>
  <si>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</si>
  <si>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</si>
  <si>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</si>
  <si>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</si>
  <si>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</si>
  <si>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</si>
  <si>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</si>
  <si>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</si>
  <si>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</si>
  <si>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</si>
  <si>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</si>
  <si>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</si>
  <si>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</si>
  <si>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</si>
  <si>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</si>
  <si>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</si>
  <si>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</si>
  <si>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</si>
  <si>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</si>
  <si>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</si>
  <si>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</si>
  <si>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</si>
  <si>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</si>
  <si>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</si>
  <si>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</si>
  <si>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</si>
  <si>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</si>
  <si>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</si>
  <si>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</si>
  <si>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</si>
  <si>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</si>
  <si>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</si>
  <si>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</si>
  <si>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</si>
  <si>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</si>
  <si>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</si>
  <si>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</si>
  <si>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</si>
  <si>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</si>
  <si>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</si>
  <si>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</si>
  <si>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</si>
  <si>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</si>
  <si>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</si>
  <si>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</si>
  <si>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</si>
  <si>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</si>
  <si>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</si>
  <si>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</si>
  <si>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</si>
  <si>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</si>
  <si>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</si>
  <si>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</si>
  <si>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</si>
  <si>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</si>
  <si>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</si>
  <si>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</si>
  <si>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</si>
  <si>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</si>
  <si>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</si>
  <si>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</si>
  <si>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</si>
  <si>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</si>
  <si>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</si>
  <si>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</si>
  <si>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</si>
  <si>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</si>
  <si>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</si>
  <si>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</si>
  <si>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</si>
  <si>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</si>
  <si>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</si>
  <si>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</si>
  <si>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</si>
  <si>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</si>
  <si>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</si>
  <si>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</si>
  <si>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</si>
  <si>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</si>
  <si>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</si>
  <si>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</si>
  <si>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</si>
  <si>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</si>
  <si>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</si>
  <si>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</si>
  <si>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</si>
  <si>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</si>
  <si>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</si>
  <si>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</si>
  <si>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</si>
  <si>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</si>
  <si>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</si>
  <si>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</si>
  <si>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</si>
  <si>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</si>
  <si>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</si>
  <si>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</si>
  <si>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</si>
  <si>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</si>
  <si>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</si>
  <si>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</si>
  <si>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</si>
  <si>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</si>
  <si>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</si>
  <si>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</si>
  <si>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</si>
  <si>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</si>
  <si>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</si>
  <si>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</si>
  <si>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</si>
  <si>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</si>
  <si>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</si>
  <si>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</si>
  <si>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</si>
  <si>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</si>
  <si>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</si>
  <si>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</si>
  <si>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</si>
  <si>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</si>
  <si>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</si>
  <si>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</si>
  <si>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</si>
  <si>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</si>
  <si>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</si>
  <si>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</si>
  <si>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</si>
  <si>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</si>
  <si>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</si>
  <si>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</si>
  <si>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</si>
  <si>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</si>
  <si>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</si>
  <si>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</si>
  <si>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</si>
  <si>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</si>
  <si>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</si>
  <si>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</si>
  <si>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</si>
  <si>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</si>
  <si>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</si>
  <si>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</si>
  <si>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</si>
  <si>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</si>
  <si>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</si>
  <si>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</si>
  <si>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</si>
  <si>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</si>
  <si>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</si>
  <si>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</si>
  <si>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</si>
  <si>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</si>
  <si>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</si>
  <si>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</si>
  <si>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</si>
  <si>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</si>
  <si>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</si>
  <si>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</si>
  <si>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</si>
  <si>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</si>
  <si>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</si>
  <si>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</si>
  <si>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</si>
  <si>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</si>
  <si>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</si>
  <si>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</si>
  <si>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</si>
  <si>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</si>
  <si>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</si>
  <si>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</si>
  <si>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</si>
  <si>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</si>
  <si>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</si>
  <si>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</si>
  <si>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</si>
  <si>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</si>
  <si>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</si>
  <si>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</si>
  <si>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</si>
  <si>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</si>
  <si>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</si>
  <si>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</si>
  <si>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</si>
  <si>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</si>
  <si>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</si>
  <si>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</si>
  <si>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</si>
  <si>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</si>
  <si>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</si>
  <si>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</si>
  <si>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</si>
  <si>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</si>
  <si>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</si>
  <si>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</si>
  <si>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</si>
  <si>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</si>
  <si>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</si>
  <si>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</si>
  <si>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</si>
  <si>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</si>
  <si>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</si>
  <si>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</si>
  <si>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</si>
  <si>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</si>
  <si>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</si>
  <si>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</si>
  <si>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</si>
  <si>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</si>
  <si>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</si>
  <si>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</si>
  <si>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</si>
  <si>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</si>
  <si>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</si>
  <si>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</si>
  <si>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</si>
  <si>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</si>
  <si>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</si>
  <si>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</si>
  <si>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</si>
  <si>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</si>
  <si>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</si>
  <si>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</si>
  <si>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</si>
  <si>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</si>
  <si>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</si>
  <si>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</si>
  <si>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</si>
  <si>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</si>
  <si>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</si>
  <si>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</si>
  <si>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</si>
  <si>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</si>
  <si>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</si>
  <si>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</si>
  <si>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</si>
  <si>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</si>
  <si>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</si>
  <si>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</si>
  <si>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</si>
  <si>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</si>
  <si>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</si>
  <si>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</si>
  <si>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</si>
  <si>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</si>
  <si>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</si>
  <si>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</si>
  <si>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</si>
  <si>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</si>
  <si>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</si>
  <si>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</si>
  <si>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</si>
  <si>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</si>
  <si>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</si>
  <si>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</si>
  <si>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</si>
  <si>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</si>
  <si>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</si>
  <si>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</si>
  <si>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</si>
  <si>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</si>
  <si>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</si>
  <si>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</si>
  <si>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</si>
  <si>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</si>
  <si>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</si>
  <si>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</si>
  <si>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</si>
  <si>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</si>
  <si>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</si>
  <si>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</si>
  <si>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</si>
  <si>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</si>
  <si>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</si>
  <si>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</si>
  <si>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</si>
  <si>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</si>
  <si>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</si>
  <si>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</si>
  <si>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</si>
  <si>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</si>
  <si>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</si>
  <si>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</si>
  <si>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</si>
  <si>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</si>
  <si>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</si>
  <si>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</si>
  <si>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</si>
  <si>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</si>
  <si>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</si>
  <si>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</si>
  <si>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</si>
  <si>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</si>
  <si>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</si>
  <si>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</si>
  <si>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</si>
  <si>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</si>
  <si>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</si>
  <si>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</si>
  <si>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</si>
  <si>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</si>
  <si>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</si>
  <si>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</si>
  <si>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</si>
  <si>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</si>
  <si>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</si>
  <si>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</si>
  <si>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</si>
  <si>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</si>
  <si>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</si>
  <si>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</si>
  <si>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</si>
  <si>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</si>
  <si>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</si>
  <si>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</si>
  <si>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</si>
  <si>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</si>
  <si>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</si>
  <si>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</si>
  <si>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</si>
  <si>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</si>
  <si>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</si>
  <si>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</si>
  <si>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</si>
  <si>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</si>
  <si>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</si>
  <si>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</si>
  <si>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</si>
  <si>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</si>
  <si>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</si>
  <si>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</si>
  <si>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</si>
  <si>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</si>
  <si>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</si>
  <si>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</si>
  <si>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</si>
  <si>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</si>
  <si>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</si>
  <si>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</si>
  <si>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</si>
  <si>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</si>
  <si>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</si>
  <si>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</si>
  <si>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</si>
  <si>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</si>
  <si>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</si>
  <si>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</si>
  <si>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</si>
  <si>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</si>
  <si>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</si>
  <si>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</si>
  <si>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</si>
  <si>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</si>
  <si>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</si>
  <si>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</si>
  <si>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</si>
  <si>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</si>
  <si>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</si>
  <si>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</si>
  <si>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</si>
  <si>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</si>
  <si>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</si>
  <si>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</si>
  <si>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</si>
  <si>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</si>
  <si>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</si>
  <si>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</si>
  <si>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</si>
  <si>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</si>
  <si>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</si>
  <si>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</si>
  <si>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</si>
  <si>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</si>
  <si>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</si>
  <si>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</si>
  <si>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</si>
  <si>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</si>
  <si>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</si>
  <si>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</si>
  <si>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</si>
  <si>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</si>
  <si>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</si>
  <si>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</si>
  <si>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</si>
  <si>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</si>
  <si>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</si>
  <si>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</si>
  <si>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</si>
  <si>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</si>
  <si>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</si>
  <si>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</si>
  <si>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</si>
  <si>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</si>
  <si>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</si>
  <si>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</si>
  <si>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</si>
  <si>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</si>
  <si>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</si>
  <si>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</si>
  <si>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</si>
  <si>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</si>
  <si>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</si>
  <si>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</si>
  <si>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</si>
  <si>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</si>
  <si>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</si>
  <si>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</si>
  <si>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</si>
  <si>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</si>
  <si>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</si>
  <si>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</si>
  <si>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</si>
  <si>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</si>
  <si>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</si>
  <si>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</si>
  <si>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</si>
  <si>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</si>
  <si>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</si>
  <si>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</si>
  <si>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</si>
  <si>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</si>
  <si>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</si>
  <si>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</si>
  <si>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</si>
  <si>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</si>
  <si>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</si>
  <si>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</si>
  <si>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</si>
  <si>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</si>
  <si>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</si>
  <si>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</si>
  <si>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</si>
  <si>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</si>
  <si>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</si>
  <si>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</si>
  <si>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</si>
  <si>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</si>
  <si>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</si>
  <si>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</si>
  <si>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</si>
  <si>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</si>
  <si>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</si>
  <si>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</si>
  <si>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</si>
  <si>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</si>
  <si>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</si>
  <si>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</si>
  <si>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</si>
  <si>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</si>
  <si>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</si>
  <si>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</si>
  <si>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</si>
  <si>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</si>
  <si>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</si>
  <si>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</si>
  <si>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</si>
  <si>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</si>
  <si>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</si>
  <si>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</si>
  <si>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</si>
  <si>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</si>
  <si>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</si>
  <si>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</si>
  <si>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</si>
  <si>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</si>
  <si>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</si>
  <si>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</si>
  <si>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</si>
  <si>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</si>
  <si>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</si>
  <si>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</si>
  <si>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</si>
  <si>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</si>
  <si>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</si>
  <si>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</si>
  <si>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</si>
  <si>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</si>
  <si>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</si>
  <si>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</si>
  <si>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</si>
  <si>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</si>
  <si>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</si>
  <si>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</si>
  <si>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</si>
  <si>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</si>
  <si>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</si>
  <si>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</si>
  <si>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</si>
  <si>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</si>
  <si>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</si>
  <si>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</si>
  <si>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</si>
  <si>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</si>
  <si>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</si>
  <si>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</si>
  <si>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</si>
  <si>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</si>
  <si>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</si>
  <si>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</si>
  <si>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</si>
  <si>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</si>
  <si>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</si>
  <si>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</si>
  <si>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</si>
  <si>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</si>
  <si>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</si>
  <si>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</si>
  <si>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</si>
  <si>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</si>
  <si>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</si>
  <si>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</si>
  <si>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</si>
  <si>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</si>
  <si>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</si>
  <si>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</si>
  <si>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</si>
  <si>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</si>
  <si>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</si>
  <si>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</si>
  <si>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</si>
  <si>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</si>
  <si>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</si>
  <si>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</si>
  <si>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</si>
  <si>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</si>
  <si>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</si>
  <si>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</si>
  <si>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</si>
  <si>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</si>
  <si>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</si>
  <si>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</si>
  <si>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</si>
  <si>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</si>
  <si>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</si>
  <si>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</si>
  <si>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</si>
  <si>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</si>
  <si>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</si>
  <si>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</si>
  <si>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</si>
  <si>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</si>
  <si>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</si>
  <si>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</si>
  <si>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</si>
  <si>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</si>
  <si>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</si>
  <si>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</si>
  <si>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</si>
  <si>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</si>
  <si>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</si>
  <si>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</si>
  <si>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</si>
  <si>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</si>
  <si>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</si>
  <si>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</si>
  <si>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</si>
  <si>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</si>
  <si>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</si>
  <si>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</si>
  <si>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</si>
  <si>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</si>
  <si>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</si>
  <si>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</si>
  <si>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</si>
  <si>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</si>
  <si>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</si>
  <si>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</si>
  <si>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</si>
  <si>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</si>
  <si>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</si>
  <si>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</si>
  <si>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</si>
  <si>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</si>
  <si>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</si>
  <si>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</si>
  <si>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</si>
  <si>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</si>
  <si>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</si>
  <si>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</si>
  <si>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</si>
  <si>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</si>
  <si>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</si>
  <si>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</si>
  <si>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</si>
  <si>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</si>
  <si>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</si>
  <si>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</si>
  <si>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</si>
  <si>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</si>
  <si>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</si>
  <si>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</si>
  <si>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</si>
  <si>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</si>
  <si>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</si>
  <si>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</si>
  <si>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</si>
  <si>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</si>
  <si>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</si>
  <si>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</si>
  <si>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</si>
  <si>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</si>
  <si>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</si>
  <si>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</si>
  <si>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</si>
  <si>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</si>
  <si>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</si>
  <si>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</si>
  <si>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</si>
  <si>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</si>
  <si>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</si>
  <si>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</si>
  <si>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</si>
  <si>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</si>
  <si>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</si>
  <si>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</si>
  <si>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</si>
  <si>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</si>
  <si>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</si>
  <si>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</si>
  <si>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</si>
  <si>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</si>
  <si>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</si>
  <si>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</si>
  <si>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</si>
  <si>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</si>
  <si>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</si>
  <si>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</si>
  <si>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</si>
  <si>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</si>
  <si>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</si>
  <si>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</si>
  <si>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</si>
  <si>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</si>
  <si>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</si>
  <si>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</si>
  <si>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</si>
  <si>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</si>
  <si>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</si>
  <si>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</si>
  <si>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</si>
  <si>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</si>
  <si>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</si>
  <si>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</si>
  <si>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</si>
  <si>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</si>
  <si>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</si>
  <si>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</si>
  <si>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</si>
  <si>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</si>
  <si>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</si>
  <si>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</si>
  <si>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</si>
  <si>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</si>
  <si>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</si>
  <si>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</si>
  <si>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</si>
  <si>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</si>
  <si>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</si>
  <si>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</si>
  <si>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</si>
  <si>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</si>
  <si>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</si>
  <si>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</si>
  <si>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</si>
  <si>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</si>
  <si>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</si>
  <si>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</si>
  <si>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</si>
  <si>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</si>
  <si>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</si>
  <si>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</si>
  <si>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</si>
  <si>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</si>
  <si>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</si>
  <si>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</si>
  <si>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</si>
  <si>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</si>
  <si>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</si>
  <si>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</si>
  <si>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</si>
  <si>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</si>
  <si>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</si>
  <si>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</si>
  <si>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</si>
  <si>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</si>
  <si>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</si>
  <si>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</si>
  <si>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</si>
  <si>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</si>
  <si>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</si>
  <si>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</si>
  <si>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</si>
  <si>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</si>
  <si>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</si>
  <si>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</si>
  <si>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</si>
  <si>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</si>
  <si>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</si>
  <si>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</si>
  <si>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</si>
  <si>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</si>
  <si>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</si>
  <si>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</si>
  <si>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</si>
  <si>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</si>
  <si>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</si>
  <si>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</si>
  <si>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</si>
  <si>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</si>
  <si>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</si>
  <si>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</si>
  <si>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</si>
  <si>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</si>
  <si>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</si>
  <si>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</si>
  <si>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</si>
  <si>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</si>
  <si>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</si>
  <si>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</si>
  <si>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</si>
  <si>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</si>
  <si>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</si>
  <si>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</si>
  <si>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</si>
  <si>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</si>
  <si>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</si>
  <si>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</si>
  <si>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</si>
  <si>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</si>
  <si>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</si>
  <si>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</si>
  <si>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</si>
  <si>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</si>
  <si>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</si>
  <si>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</si>
  <si>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</si>
  <si>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</si>
  <si>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</si>
  <si>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</si>
  <si>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</si>
  <si>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</si>
  <si>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</si>
  <si>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</si>
  <si>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</si>
  <si>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</si>
  <si>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</si>
  <si>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</si>
  <si>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</si>
  <si>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</si>
  <si>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</si>
  <si>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</si>
  <si>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</si>
  <si>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</si>
  <si>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</si>
  <si>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</si>
  <si>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</si>
  <si>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</si>
  <si>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</si>
  <si>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</si>
  <si>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</si>
  <si>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</si>
  <si>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</si>
  <si>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</si>
  <si>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</si>
  <si>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</si>
  <si>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</si>
  <si>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</si>
  <si>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</si>
  <si>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</si>
  <si>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</si>
  <si>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</si>
  <si>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</si>
  <si>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</si>
  <si>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</si>
  <si>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</si>
  <si>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</si>
  <si>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</si>
  <si>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</si>
  <si>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</si>
  <si>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</si>
  <si>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</si>
  <si>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</si>
  <si>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</si>
  <si>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</si>
  <si>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</si>
  <si>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</si>
  <si>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</si>
  <si>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</si>
  <si>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</si>
  <si>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</si>
  <si>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</si>
  <si>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</si>
  <si>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</si>
  <si>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</si>
  <si>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</si>
  <si>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</si>
  <si>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</si>
  <si>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</si>
  <si>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</si>
  <si>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</si>
  <si>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</si>
  <si>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</si>
  <si>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</si>
  <si>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</si>
  <si>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</si>
  <si>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</si>
  <si>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</si>
  <si>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</si>
  <si>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</si>
  <si>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</si>
  <si>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</si>
  <si>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</si>
  <si>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</si>
  <si>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</si>
  <si>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</si>
  <si>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</si>
  <si>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</si>
  <si>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</si>
  <si>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</si>
  <si>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</si>
  <si>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</si>
  <si>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</si>
  <si>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</si>
  <si>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</si>
  <si>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</si>
  <si>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</si>
  <si>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</si>
  <si>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</si>
  <si>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</si>
  <si>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</si>
  <si>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</si>
  <si>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</si>
  <si>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</si>
  <si>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</si>
  <si>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</si>
  <si>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</si>
  <si>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</si>
  <si>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</si>
  <si>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</si>
  <si>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</si>
  <si>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</si>
  <si>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</si>
  <si>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</si>
  <si>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</si>
  <si>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</si>
  <si>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</si>
  <si>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</si>
  <si>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</si>
  <si>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</si>
  <si>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</si>
  <si>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</si>
  <si>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</si>
  <si>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</si>
  <si>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</si>
  <si>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</si>
  <si>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</si>
  <si>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</si>
  <si>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</si>
  <si>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</si>
  <si>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</si>
  <si>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</si>
  <si>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</si>
  <si>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</si>
  <si>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</si>
  <si>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</si>
  <si>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</si>
  <si>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</si>
  <si>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</si>
  <si>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</si>
  <si>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</si>
  <si>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</si>
  <si>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</si>
  <si>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</si>
  <si>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</si>
  <si>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</si>
  <si>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</si>
  <si>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</si>
  <si>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</si>
  <si>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</si>
  <si>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</si>
  <si>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</si>
  <si>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</si>
  <si>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</si>
  <si>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</si>
  <si>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</si>
  <si>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</si>
  <si>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</si>
  <si>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</si>
  <si>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</si>
  <si>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</si>
  <si>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</si>
  <si>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</si>
  <si>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</si>
  <si>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</si>
  <si>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</si>
  <si>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</si>
  <si>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</si>
  <si>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</si>
  <si>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</si>
  <si>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</si>
  <si>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</si>
  <si>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</si>
  <si>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</si>
  <si>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</si>
  <si>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</si>
  <si>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</si>
  <si>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</si>
  <si>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</si>
  <si>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</si>
  <si>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</si>
  <si>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</si>
  <si>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</si>
  <si>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</si>
  <si>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</si>
  <si>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</si>
  <si>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</si>
  <si>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</si>
  <si>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</si>
  <si>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</si>
  <si>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</si>
  <si>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</si>
  <si>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</si>
  <si>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</si>
  <si>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</si>
  <si>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</si>
  <si>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</si>
  <si>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</si>
  <si>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</si>
  <si>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</si>
  <si>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</si>
  <si>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</si>
  <si>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</si>
  <si>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</si>
  <si>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</si>
  <si>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</si>
  <si>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</si>
  <si>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</si>
  <si>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</si>
  <si>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</si>
  <si>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</si>
  <si>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</si>
  <si>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</si>
  <si>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</si>
  <si>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</si>
  <si>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</si>
  <si>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</si>
  <si>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</si>
  <si>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</si>
  <si>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</si>
  <si>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</si>
  <si>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</si>
  <si>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</si>
  <si>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</si>
  <si>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</si>
  <si>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</si>
  <si>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</si>
  <si>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</si>
  <si>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</si>
  <si>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</si>
  <si>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</si>
  <si>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</si>
  <si>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</si>
  <si>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</si>
  <si>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</si>
  <si>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</si>
  <si>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</si>
  <si>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</si>
  <si>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</si>
  <si>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</si>
  <si>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</si>
  <si>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</si>
  <si>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</si>
  <si>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</si>
  <si>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</si>
  <si>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</si>
  <si>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</si>
  <si>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</si>
  <si>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</si>
  <si>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</si>
  <si>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</si>
  <si>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</si>
  <si>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</si>
  <si>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</si>
  <si>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</si>
  <si>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</si>
  <si>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</si>
  <si>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</si>
  <si>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</si>
  <si>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</si>
  <si>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</si>
  <si>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</si>
  <si>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</si>
  <si>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</si>
  <si>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</si>
  <si>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</si>
  <si>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</si>
  <si>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</si>
  <si>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</si>
  <si>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</si>
  <si>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</si>
  <si>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</si>
  <si>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</si>
  <si>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</si>
  <si>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</si>
  <si>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</si>
  <si>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</si>
  <si>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</si>
  <si>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</si>
  <si>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</si>
  <si>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</si>
  <si>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</si>
  <si>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</si>
  <si>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</si>
  <si>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</si>
  <si>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</si>
  <si>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</si>
  <si>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</si>
  <si>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</si>
  <si>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</si>
  <si>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</si>
  <si>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</si>
  <si>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</si>
  <si>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</si>
  <si>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</si>
  <si>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</si>
  <si>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</si>
  <si>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</si>
  <si>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</si>
  <si>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</si>
  <si>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</si>
  <si>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</si>
  <si>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</si>
  <si>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</si>
  <si>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</si>
  <si>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</si>
  <si>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</si>
  <si>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</si>
  <si>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</si>
  <si>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</si>
  <si>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</si>
  <si>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</si>
  <si>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</si>
  <si>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</si>
  <si>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</si>
  <si>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</si>
  <si>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</si>
  <si>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</si>
  <si>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</si>
  <si>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</si>
  <si>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</si>
  <si>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</si>
  <si>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</si>
  <si>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</si>
  <si>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</si>
  <si>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</si>
  <si>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</si>
  <si>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</si>
  <si>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</si>
  <si>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</si>
  <si>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</si>
  <si>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</si>
  <si>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</si>
  <si>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</si>
  <si>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</si>
  <si>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</si>
  <si>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</si>
  <si>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</si>
  <si>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</si>
  <si>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</si>
  <si>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</si>
  <si>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</si>
  <si>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</si>
  <si>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</si>
  <si>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</si>
  <si>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</si>
  <si>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</si>
  <si>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</si>
  <si>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</si>
  <si>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</si>
  <si>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</si>
  <si>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</si>
  <si>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</si>
  <si>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</si>
  <si>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</si>
  <si>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</si>
  <si>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</si>
  <si>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</si>
  <si>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</si>
  <si>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</si>
  <si>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</si>
  <si>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</si>
  <si>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</si>
  <si>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</si>
  <si>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</si>
  <si>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</si>
  <si>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</si>
  <si>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</si>
  <si>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</si>
  <si>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</si>
  <si>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</si>
  <si>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</si>
  <si>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</si>
  <si>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</si>
  <si>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</si>
  <si>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</si>
  <si>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</si>
  <si>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</si>
  <si>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</si>
  <si>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</si>
  <si>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</si>
  <si>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</si>
  <si>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</si>
  <si>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</si>
  <si>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</si>
  <si>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</si>
  <si>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</si>
  <si>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</si>
  <si>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</si>
  <si>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</si>
  <si>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</si>
  <si>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</si>
  <si>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</si>
  <si>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</si>
  <si>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</si>
  <si>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</si>
  <si>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</si>
  <si>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</si>
  <si>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</si>
  <si>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</si>
  <si>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</si>
  <si>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</si>
  <si>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</si>
  <si>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</si>
  <si>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</si>
  <si>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</si>
  <si>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</si>
  <si>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</si>
  <si>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</si>
  <si>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</si>
  <si>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</si>
  <si>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</si>
  <si>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</si>
  <si>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</si>
  <si>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</si>
  <si>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</si>
  <si>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</si>
  <si>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</si>
  <si>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</si>
  <si>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</si>
  <si>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</si>
  <si>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</si>
  <si>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</si>
  <si>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</si>
  <si>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</si>
  <si>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</si>
  <si>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</si>
  <si>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</si>
  <si>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</si>
  <si>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</si>
  <si>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</si>
  <si>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</si>
  <si>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</si>
  <si>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</si>
  <si>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</si>
  <si>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</si>
  <si>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</si>
  <si>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</si>
  <si>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</si>
  <si>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</si>
  <si>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</si>
  <si>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</si>
  <si>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</si>
  <si>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</si>
  <si>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</si>
  <si>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</si>
  <si>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</si>
  <si>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</si>
  <si>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</si>
  <si>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</si>
  <si>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</si>
  <si>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</si>
  <si>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</si>
  <si>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</si>
  <si>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</si>
  <si>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</si>
  <si>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</si>
  <si>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</si>
  <si>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</si>
  <si>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</si>
  <si>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</si>
  <si>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</si>
  <si>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</si>
  <si>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</si>
  <si>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</si>
  <si>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</si>
  <si>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</si>
  <si>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</si>
  <si>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</si>
  <si>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</si>
  <si>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</si>
  <si>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</si>
  <si>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</si>
  <si>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</si>
  <si>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</si>
  <si>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</si>
  <si>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</si>
  <si>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</si>
  <si>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</si>
  <si>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</si>
  <si>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</si>
  <si>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</si>
  <si>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</si>
  <si>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</si>
  <si>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</si>
  <si>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</si>
  <si>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</si>
  <si>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</si>
  <si>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</si>
  <si>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</si>
  <si>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</si>
  <si>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</si>
  <si>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</si>
  <si>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</si>
  <si>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</si>
  <si>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</si>
  <si>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</si>
  <si>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</si>
  <si>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</si>
  <si>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</si>
  <si>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</si>
  <si>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</si>
  <si>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</si>
  <si>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</si>
  <si>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</si>
  <si>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</si>
  <si>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</si>
  <si>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</si>
  <si>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</si>
  <si>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</si>
  <si>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</si>
  <si>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</si>
  <si>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</si>
  <si>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</si>
  <si>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</si>
  <si>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</si>
  <si>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</si>
  <si>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</si>
  <si>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</si>
  <si>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</si>
  <si>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</si>
  <si>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</si>
  <si>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</si>
  <si>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</si>
  <si>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</si>
  <si>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</si>
  <si>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</si>
  <si>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</si>
  <si>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</si>
  <si>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</si>
  <si>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</si>
  <si>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</si>
  <si>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</si>
  <si>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</si>
  <si>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</si>
  <si>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</si>
  <si>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</si>
  <si>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</si>
  <si>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</si>
  <si>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</si>
  <si>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</si>
  <si>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</si>
  <si>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</si>
  <si>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</si>
  <si>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</si>
  <si>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</si>
  <si>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</si>
  <si>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</si>
  <si>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</si>
  <si>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</si>
  <si>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</si>
  <si>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</si>
  <si>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</si>
  <si>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</si>
  <si>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</si>
  <si>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</si>
  <si>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</si>
  <si>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</si>
  <si>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</si>
  <si>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</si>
  <si>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</si>
  <si>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</si>
  <si>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</si>
  <si>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</si>
  <si>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</si>
  <si>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</si>
  <si>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</si>
  <si>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</si>
  <si>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</si>
  <si>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</si>
  <si>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</si>
  <si>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</si>
  <si>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</si>
  <si>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</si>
  <si>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</si>
  <si>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</si>
  <si>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</si>
  <si>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</si>
  <si>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</si>
  <si>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</si>
  <si>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</si>
  <si>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</si>
  <si>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</si>
  <si>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</si>
  <si>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</si>
  <si>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</si>
  <si>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</si>
  <si>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</si>
  <si>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</si>
  <si>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</si>
  <si>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</si>
  <si>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</si>
  <si>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</si>
  <si>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</si>
  <si>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</si>
  <si>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</si>
  <si>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</si>
  <si>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</si>
  <si>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</si>
  <si>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</si>
  <si>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</si>
  <si>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</si>
  <si>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</si>
  <si>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</si>
  <si>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</si>
  <si>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</si>
  <si>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</si>
  <si>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</si>
  <si>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</si>
  <si>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</si>
  <si>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</si>
  <si>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</si>
  <si>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</si>
  <si>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</si>
  <si>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</si>
  <si>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</si>
  <si>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</si>
  <si>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</si>
  <si>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</si>
  <si>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</si>
  <si>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</si>
  <si>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</si>
  <si>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</si>
  <si>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</si>
  <si>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</si>
  <si>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</si>
  <si>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</si>
  <si>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</si>
  <si>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</si>
  <si>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</si>
  <si>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</si>
  <si>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</si>
  <si>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</si>
  <si>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</si>
  <si>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</si>
  <si>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</si>
  <si>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</si>
  <si>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</si>
  <si>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</si>
  <si>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</si>
  <si>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</si>
  <si>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</si>
  <si>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</si>
  <si>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</si>
  <si>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</si>
  <si>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</si>
  <si>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</si>
  <si>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</si>
  <si>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</si>
  <si>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</si>
  <si>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</si>
  <si>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</si>
  <si>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</si>
  <si>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</si>
  <si>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</si>
  <si>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</si>
  <si>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</si>
  <si>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</si>
  <si>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</si>
  <si>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</si>
  <si>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</si>
  <si>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</si>
  <si>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</si>
  <si>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</si>
  <si>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</si>
  <si>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</si>
  <si>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</si>
  <si>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</si>
  <si>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</si>
  <si>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</si>
  <si>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</si>
  <si>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</si>
  <si>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</si>
  <si>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</si>
  <si>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</si>
  <si>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</si>
  <si>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</si>
  <si>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</si>
  <si>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</si>
  <si>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</si>
  <si>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</si>
  <si>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</si>
  <si>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</si>
  <si>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</si>
  <si>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</si>
  <si>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</si>
  <si>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</si>
  <si>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</si>
  <si>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</si>
  <si>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</si>
  <si>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</si>
  <si>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</si>
  <si>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</si>
  <si>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</si>
  <si>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</si>
  <si>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</si>
  <si>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</si>
  <si>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</si>
  <si>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</si>
  <si>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</si>
  <si>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</si>
  <si>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</si>
  <si>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</si>
  <si>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</si>
  <si>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</si>
  <si>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</si>
  <si>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</si>
  <si>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</si>
  <si>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</si>
  <si>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</si>
  <si>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</si>
  <si>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</si>
  <si>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</si>
  <si>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</si>
  <si>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</si>
  <si>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</si>
  <si>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</si>
  <si>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</si>
  <si>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</si>
  <si>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</si>
  <si>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</si>
  <si>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</si>
  <si>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</si>
  <si>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</si>
  <si>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</si>
  <si>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</si>
  <si>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</si>
  <si>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</si>
  <si>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</si>
  <si>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</si>
  <si>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</si>
  <si>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</si>
  <si>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</si>
  <si>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</si>
  <si>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</si>
  <si>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</si>
  <si>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</si>
  <si>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</si>
  <si>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</si>
  <si>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</si>
  <si>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</si>
  <si>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</si>
  <si>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</si>
  <si>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</si>
  <si>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</si>
  <si>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</si>
  <si>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</si>
  <si>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</si>
  <si>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</si>
  <si>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</si>
  <si>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</si>
  <si>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</si>
  <si>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</si>
  <si>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</si>
  <si>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</si>
  <si>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</si>
  <si>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</si>
  <si>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</si>
  <si>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</si>
  <si>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</si>
  <si>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</si>
  <si>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</si>
  <si>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</si>
  <si>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</si>
  <si>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</si>
  <si>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</si>
  <si>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</si>
  <si>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</si>
  <si>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</si>
  <si>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</si>
  <si>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</si>
  <si>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</si>
  <si>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</si>
  <si>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</si>
  <si>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</si>
  <si>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</si>
  <si>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</si>
  <si>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</si>
  <si>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</si>
  <si>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</si>
  <si>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</si>
  <si>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</si>
  <si>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</si>
  <si>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</si>
  <si>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</si>
  <si>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</si>
  <si>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</si>
  <si>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</si>
  <si>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</si>
  <si>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</si>
  <si>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</si>
  <si>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</si>
  <si>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</si>
  <si>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</si>
  <si>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</si>
  <si>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</si>
  <si>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</si>
  <si>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</si>
  <si>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</si>
  <si>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</si>
  <si>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</si>
  <si>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</si>
  <si>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</si>
  <si>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</si>
  <si>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</si>
  <si>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</si>
  <si>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</si>
  <si>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</si>
  <si>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</si>
  <si>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</si>
  <si>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</si>
  <si>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</si>
  <si>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</si>
  <si>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</si>
  <si>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</si>
  <si>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</si>
  <si>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</si>
  <si>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</si>
  <si>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</si>
  <si>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</si>
  <si>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</si>
  <si>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</si>
  <si>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</si>
  <si>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</si>
  <si>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</si>
  <si>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</si>
  <si>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</si>
  <si>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</si>
  <si>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</si>
  <si>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</si>
  <si>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</si>
  <si>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</si>
  <si>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</si>
  <si>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</si>
  <si>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</si>
  <si>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</si>
  <si>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</si>
  <si>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</si>
  <si>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</si>
  <si>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</si>
  <si>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</si>
  <si>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</si>
  <si>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</si>
  <si>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</si>
  <si>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</si>
  <si>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</si>
  <si>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</si>
  <si>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</si>
  <si>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</si>
  <si>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</si>
  <si>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</si>
  <si>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</si>
  <si>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</si>
  <si>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</si>
  <si>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</si>
  <si>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</si>
  <si>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</si>
  <si>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</si>
  <si>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</si>
  <si>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</si>
  <si>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</si>
  <si>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</si>
  <si>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</si>
  <si>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</si>
  <si>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</si>
  <si>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</si>
  <si>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</si>
  <si>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</si>
  <si>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</si>
  <si>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</si>
  <si>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</si>
  <si>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</si>
  <si>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</si>
  <si>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</si>
  <si>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</si>
  <si>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</si>
  <si>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</si>
  <si>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</si>
  <si>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</si>
  <si>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</si>
  <si>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</si>
  <si>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</si>
  <si>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</si>
  <si>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</si>
  <si>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</si>
  <si>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</si>
  <si>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</si>
  <si>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</si>
  <si>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</si>
  <si>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</si>
  <si>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</si>
  <si>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</si>
  <si>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</si>
  <si>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</si>
  <si>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</si>
  <si>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</si>
  <si>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</si>
  <si>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</si>
  <si>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</si>
  <si>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</si>
  <si>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</si>
  <si>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</si>
  <si>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</si>
  <si>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</si>
  <si>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</si>
  <si>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</si>
  <si>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</si>
  <si>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</si>
  <si>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</si>
  <si>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</si>
  <si>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</si>
  <si>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</si>
  <si>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</si>
  <si>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</si>
  <si>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</si>
  <si>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</si>
  <si>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</si>
  <si>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</si>
  <si>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</si>
  <si>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</si>
  <si>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</si>
  <si>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</si>
  <si>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</si>
  <si>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</si>
  <si>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</si>
  <si>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</si>
  <si>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</si>
  <si>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</si>
  <si>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</si>
  <si>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</si>
  <si>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</si>
  <si>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</si>
  <si>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</si>
  <si>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</si>
  <si>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</si>
  <si>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</si>
  <si>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</si>
  <si>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</si>
  <si>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</si>
  <si>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</si>
  <si>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</si>
  <si>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</si>
  <si>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</si>
  <si>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</si>
  <si>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</si>
  <si>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</si>
  <si>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</si>
  <si>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</si>
  <si>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</si>
  <si>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</si>
  <si>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</si>
  <si>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</si>
  <si>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</si>
  <si>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</si>
  <si>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</si>
  <si>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</si>
  <si>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</si>
  <si>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</si>
  <si>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</si>
  <si>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</si>
  <si>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</si>
  <si>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</si>
  <si>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</si>
  <si>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</si>
  <si>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</si>
  <si>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</si>
  <si>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</si>
  <si>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</si>
  <si>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</si>
  <si>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</si>
  <si>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</si>
  <si>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</si>
  <si>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</si>
  <si>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</si>
  <si>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</si>
  <si>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</si>
  <si>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</si>
  <si>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</si>
  <si>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</si>
  <si>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</si>
  <si>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</si>
  <si>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</si>
  <si>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</si>
  <si>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</si>
  <si>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</si>
  <si>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</si>
  <si>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</si>
  <si>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</si>
  <si>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</si>
  <si>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</si>
  <si>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</si>
  <si>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</si>
  <si>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</si>
  <si>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</si>
  <si>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</si>
  <si>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</si>
  <si>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</si>
  <si>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</si>
  <si>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</si>
  <si>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</si>
  <si>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</si>
  <si>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</si>
  <si>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</si>
  <si>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</si>
  <si>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</si>
  <si>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</si>
  <si>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</si>
  <si>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</si>
  <si>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</si>
  <si>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</si>
  <si>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</si>
  <si>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</si>
  <si>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</si>
  <si>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</si>
  <si>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</si>
  <si>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</si>
  <si>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</si>
  <si>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</si>
  <si>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</si>
  <si>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</si>
  <si>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</si>
  <si>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</si>
  <si>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</si>
  <si>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</si>
  <si>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</si>
  <si>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</si>
  <si>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</si>
  <si>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</si>
  <si>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</si>
  <si>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</si>
  <si>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</si>
  <si>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</si>
  <si>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</si>
  <si>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</si>
  <si>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</si>
  <si>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</si>
  <si>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</si>
  <si>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</si>
  <si>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</si>
  <si>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</si>
  <si>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</si>
  <si>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</si>
  <si>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</si>
  <si>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</si>
  <si>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</si>
  <si>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</si>
  <si>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</si>
  <si>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</si>
  <si>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</si>
  <si>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</si>
  <si>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</si>
  <si>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</si>
  <si>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</si>
  <si>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</si>
  <si>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</si>
  <si>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</si>
  <si>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</si>
  <si>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</si>
  <si>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</si>
  <si>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</si>
  <si>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</si>
  <si>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</si>
  <si>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</si>
  <si>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</si>
  <si>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</si>
  <si>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</si>
  <si>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</si>
  <si>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</si>
  <si>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</si>
  <si>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</si>
  <si>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</si>
  <si>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</si>
  <si>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</si>
  <si>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</si>
  <si>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</si>
  <si>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</si>
  <si>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</si>
  <si>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</si>
  <si>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</si>
  <si>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</si>
  <si>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</si>
  <si>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</si>
  <si>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</si>
  <si>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</si>
  <si>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</si>
  <si>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</si>
  <si>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</si>
  <si>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</si>
  <si>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</si>
  <si>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</si>
  <si>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</si>
  <si>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</si>
  <si>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</si>
  <si>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</si>
  <si>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</si>
  <si>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</si>
  <si>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</si>
  <si>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</si>
  <si>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</si>
  <si>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</si>
  <si>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</si>
  <si>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</si>
  <si>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</si>
  <si>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</si>
  <si>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</si>
  <si>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</si>
  <si>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</si>
  <si>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</si>
  <si>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</si>
  <si>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</si>
  <si>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</si>
  <si>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</si>
  <si>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</si>
  <si>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</si>
  <si>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</si>
  <si>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</si>
  <si>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</si>
  <si>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</si>
  <si>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</si>
  <si>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</si>
  <si>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</si>
  <si>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</si>
  <si>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</si>
  <si>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</si>
  <si>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</si>
  <si>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</si>
  <si>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</si>
  <si>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</si>
  <si>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</si>
  <si>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</si>
  <si>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</si>
  <si>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</si>
  <si>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</si>
  <si>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</si>
  <si>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</si>
  <si>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</si>
  <si>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</si>
  <si>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</si>
  <si>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</si>
  <si>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</si>
  <si>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</si>
  <si>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</si>
  <si>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</si>
  <si>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</si>
  <si>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</si>
  <si>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</si>
  <si>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</si>
  <si>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</si>
  <si>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</si>
  <si>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</si>
  <si>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</si>
  <si>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</si>
  <si>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</si>
  <si>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</si>
  <si>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</si>
  <si>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</si>
  <si>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</si>
  <si>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</si>
  <si>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</si>
  <si>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</si>
  <si>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</si>
  <si>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</si>
  <si>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</si>
  <si>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</si>
  <si>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</si>
  <si>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</si>
  <si>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</si>
  <si>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</si>
  <si>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</si>
  <si>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</si>
  <si>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</si>
  <si>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</si>
  <si>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</si>
  <si>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</si>
  <si>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</si>
  <si>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</si>
  <si>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</si>
  <si>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</si>
  <si>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</si>
  <si>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</si>
  <si>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</si>
  <si>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</si>
  <si>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</si>
  <si>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</si>
  <si>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</si>
  <si>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</si>
  <si>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</si>
  <si>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</si>
  <si>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</si>
  <si>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</si>
  <si>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</si>
  <si>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</si>
  <si>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</si>
  <si>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</si>
  <si>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</si>
  <si>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</si>
  <si>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</si>
  <si>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</si>
  <si>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</si>
  <si>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</si>
  <si>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</si>
  <si>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</si>
  <si>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</si>
  <si>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</si>
  <si>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</si>
  <si>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</si>
  <si>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</si>
  <si>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</si>
  <si>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</si>
  <si>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</si>
  <si>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</si>
  <si>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</si>
  <si>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</si>
  <si>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</si>
  <si>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</si>
  <si>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</si>
  <si>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</si>
  <si>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</si>
  <si>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</si>
  <si>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</si>
  <si>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</si>
  <si>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</si>
  <si>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</si>
  <si>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</si>
  <si>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</si>
  <si>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</si>
  <si>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</si>
  <si>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</si>
  <si>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</si>
  <si>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</si>
  <si>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</si>
  <si>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</si>
  <si>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</si>
  <si>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</si>
  <si>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</si>
  <si>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</si>
  <si>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</si>
  <si>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</si>
  <si>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</si>
  <si>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</si>
  <si>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</si>
  <si>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</si>
  <si>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</si>
  <si>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</si>
  <si>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</si>
  <si>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</si>
  <si>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</si>
  <si>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</si>
  <si>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</si>
  <si>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</si>
  <si>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</si>
  <si>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</si>
  <si>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</si>
  <si>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</si>
  <si>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</si>
  <si>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</si>
  <si>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</si>
  <si>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</si>
  <si>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</si>
  <si>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</si>
  <si>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</si>
  <si>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</si>
  <si>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</si>
  <si>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</si>
  <si>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</si>
  <si>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</si>
  <si>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</si>
  <si>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</si>
  <si>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</si>
  <si>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</si>
  <si>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</si>
  <si>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</si>
  <si>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</si>
  <si>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</si>
  <si>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</si>
  <si>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</si>
  <si>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</si>
  <si>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</si>
  <si>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</si>
  <si>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</si>
  <si>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</si>
  <si>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</si>
  <si>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</si>
  <si>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</si>
  <si>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</si>
  <si>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</si>
  <si>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</si>
  <si>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</si>
  <si>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</si>
  <si>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</si>
  <si>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</si>
  <si>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</si>
  <si>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</si>
  <si>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</si>
  <si>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</si>
  <si>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</si>
  <si>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</si>
  <si>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</si>
  <si>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</si>
  <si>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</si>
  <si>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</si>
  <si>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</si>
  <si>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</si>
  <si>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</si>
  <si>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</si>
  <si>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</si>
  <si>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</si>
  <si>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</si>
  <si>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</si>
  <si>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</si>
  <si>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</si>
  <si>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</si>
  <si>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</si>
  <si>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</si>
  <si>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</si>
  <si>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</si>
  <si>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</si>
  <si>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</si>
  <si>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</si>
  <si>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</si>
  <si>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</si>
  <si>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</si>
  <si>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</si>
  <si>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</si>
  <si>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</si>
  <si>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</si>
  <si>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</si>
  <si>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</si>
  <si>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</si>
  <si>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</si>
  <si>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</si>
  <si>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</si>
  <si>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</si>
  <si>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</si>
  <si>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</si>
  <si>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</si>
  <si>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</si>
  <si>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</si>
  <si>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</si>
  <si>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</si>
  <si>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</si>
  <si>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</si>
  <si>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</si>
  <si>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</si>
  <si>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</si>
  <si>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</si>
  <si>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</si>
  <si>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</si>
  <si>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</si>
  <si>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</si>
  <si>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</si>
  <si>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</si>
  <si>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</si>
  <si>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</si>
  <si>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</si>
  <si>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</si>
  <si>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</si>
  <si>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</si>
  <si>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</si>
  <si>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</si>
  <si>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</si>
  <si>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</si>
  <si>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</si>
  <si>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</si>
  <si>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</si>
  <si>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</si>
  <si>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</si>
  <si>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</si>
  <si>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</si>
  <si>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</si>
  <si>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</si>
  <si>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</si>
  <si>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</si>
  <si>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</si>
  <si>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</si>
  <si>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</si>
  <si>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</si>
  <si>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</si>
  <si>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</si>
  <si>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</si>
  <si>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</si>
  <si>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</si>
  <si>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</si>
  <si>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</si>
  <si>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</si>
  <si>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</si>
  <si>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</si>
  <si>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</si>
  <si>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</si>
  <si>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</si>
  <si>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</si>
  <si>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</si>
  <si>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</si>
  <si>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</si>
  <si>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</si>
  <si>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</si>
  <si>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</si>
  <si>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</si>
  <si>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</si>
  <si>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</si>
  <si>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</si>
  <si>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</si>
  <si>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</si>
  <si>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</si>
  <si>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</si>
  <si>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</si>
  <si>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</si>
  <si>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</si>
  <si>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</si>
  <si>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</si>
  <si>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</si>
  <si>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</si>
  <si>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</si>
  <si>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</si>
  <si>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</si>
  <si>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</si>
  <si>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</si>
  <si>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</si>
  <si>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</si>
  <si>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</si>
  <si>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</si>
  <si>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</si>
  <si>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</si>
  <si>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</si>
  <si>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</si>
  <si>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</si>
  <si>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</si>
  <si>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</si>
  <si>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</si>
  <si>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</si>
  <si>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</si>
  <si>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</si>
  <si>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</si>
  <si>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</si>
  <si>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</si>
  <si>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</si>
  <si>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</si>
  <si>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</si>
  <si>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</si>
  <si>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</si>
  <si>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</si>
  <si>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</si>
  <si>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</si>
  <si>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</si>
  <si>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</si>
  <si>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</si>
  <si>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</si>
  <si>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</si>
  <si>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</si>
  <si>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</si>
  <si>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</si>
  <si>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</si>
  <si>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</si>
  <si>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</si>
  <si>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</si>
  <si>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</si>
  <si>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</si>
  <si>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</si>
  <si>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</si>
  <si>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</si>
  <si>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</si>
  <si>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</si>
  <si>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</si>
  <si>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</si>
  <si>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</si>
  <si>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</si>
  <si>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</si>
  <si>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</si>
  <si>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</si>
  <si>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</si>
  <si>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</si>
  <si>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</si>
  <si>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</si>
  <si>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</si>
  <si>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</si>
  <si>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</si>
  <si>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</si>
  <si>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</si>
  <si>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</si>
  <si>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</si>
  <si>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</si>
  <si>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</si>
  <si>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</si>
  <si>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</si>
  <si>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</si>
  <si>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</si>
  <si>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</si>
  <si>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</si>
  <si>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</si>
  <si>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</si>
  <si>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</si>
  <si>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</si>
  <si>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</si>
  <si>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</si>
  <si>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</si>
  <si>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</si>
  <si>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</si>
  <si>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</si>
  <si>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</si>
  <si>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</si>
  <si>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</si>
  <si>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</si>
  <si>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</si>
  <si>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</si>
  <si>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</si>
  <si>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</si>
  <si>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</si>
  <si>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</si>
  <si>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</si>
  <si>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</si>
  <si>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</si>
  <si>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</si>
  <si>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</si>
  <si>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</si>
  <si>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</si>
  <si>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</si>
  <si>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</si>
  <si>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</si>
  <si>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</si>
  <si>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</si>
  <si>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</si>
  <si>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</si>
  <si>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</si>
  <si>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</si>
  <si>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</si>
  <si>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</si>
  <si>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</si>
  <si>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</si>
  <si>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</si>
  <si>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</si>
  <si>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</si>
  <si>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</si>
  <si>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</si>
  <si>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</si>
  <si>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</si>
  <si>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</si>
  <si>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</si>
  <si>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</si>
  <si>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</si>
  <si>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</si>
  <si>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</si>
  <si>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</si>
  <si>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</si>
  <si>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</si>
  <si>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</si>
  <si>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</si>
  <si>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</si>
  <si>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</si>
  <si>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</si>
  <si>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</si>
  <si>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</si>
  <si>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</si>
  <si>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</si>
  <si>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</si>
  <si>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</si>
  <si>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</si>
  <si>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</si>
  <si>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</si>
  <si>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</si>
  <si>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</si>
  <si>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</si>
  <si>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</si>
  <si>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</si>
  <si>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</si>
  <si>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</si>
  <si>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</si>
  <si>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</si>
  <si>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</si>
  <si>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</si>
  <si>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</si>
  <si>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</si>
  <si>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</si>
  <si>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</si>
  <si>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</si>
  <si>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</si>
  <si>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</si>
  <si>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</si>
  <si>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</si>
  <si>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</si>
  <si>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</si>
  <si>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</si>
  <si>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</si>
  <si>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</si>
  <si>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</si>
  <si>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</si>
  <si>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</si>
  <si>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</si>
  <si>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</si>
  <si>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</si>
  <si>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</si>
  <si>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</si>
  <si>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</si>
  <si>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</si>
  <si>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</si>
  <si>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</si>
  <si>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</si>
  <si>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</si>
  <si>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</si>
  <si>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</si>
  <si>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</si>
  <si>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</si>
  <si>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</si>
  <si>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</si>
  <si>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</si>
  <si>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</si>
  <si>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</si>
  <si>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</si>
  <si>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</si>
  <si>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</si>
  <si>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</si>
  <si>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</si>
  <si>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</si>
  <si>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</si>
  <si>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</si>
  <si>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</si>
  <si>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</si>
  <si>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</si>
  <si>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</si>
  <si>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</si>
  <si>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</si>
  <si>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</si>
  <si>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</si>
  <si>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</si>
  <si>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</si>
  <si>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</si>
  <si>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</si>
  <si>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</si>
  <si>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</si>
  <si>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</si>
  <si>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</si>
  <si>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</si>
  <si>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</si>
  <si>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</si>
  <si>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</si>
  <si>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</si>
  <si>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</si>
  <si>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</si>
  <si>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</si>
  <si>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</si>
  <si>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</si>
  <si>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</si>
  <si>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</si>
  <si>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</si>
  <si>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</si>
  <si>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</si>
  <si>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</si>
  <si>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</si>
  <si>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</si>
  <si>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</si>
  <si>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</si>
  <si>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</si>
  <si>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</si>
  <si>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</si>
  <si>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</si>
  <si>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</si>
  <si>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</si>
  <si>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</si>
  <si>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</si>
  <si>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</si>
  <si>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</si>
  <si>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</si>
  <si>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</si>
  <si>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</si>
  <si>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</si>
  <si>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</si>
  <si>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</si>
  <si>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</si>
  <si>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</si>
  <si>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</si>
  <si>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</si>
  <si>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</si>
  <si>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</si>
  <si>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</si>
  <si>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</si>
  <si>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</si>
  <si>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</si>
  <si>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</si>
  <si>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</si>
  <si>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</si>
  <si>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</si>
  <si>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</si>
  <si>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</si>
  <si>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</si>
  <si>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</si>
  <si>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</si>
  <si>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</si>
  <si>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</si>
  <si>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</si>
  <si>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</si>
  <si>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</si>
  <si>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</si>
  <si>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</si>
  <si>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</si>
  <si>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</si>
  <si>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</si>
  <si>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</si>
  <si>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</si>
  <si>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</si>
  <si>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</si>
  <si>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</si>
  <si>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</si>
  <si>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</si>
  <si>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</si>
  <si>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</si>
  <si>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</si>
  <si>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</si>
  <si>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</si>
  <si>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</si>
  <si>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</si>
  <si>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</si>
  <si>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</si>
  <si>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</si>
  <si>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</si>
  <si>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</si>
  <si>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</si>
  <si>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</si>
  <si>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</si>
  <si>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</si>
  <si>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</si>
  <si>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</si>
  <si>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</si>
  <si>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</si>
  <si>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</si>
  <si>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</si>
  <si>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</si>
  <si>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</si>
  <si>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</si>
  <si>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</si>
  <si>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</si>
  <si>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</si>
  <si>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</si>
  <si>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</si>
  <si>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</si>
  <si>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</si>
  <si>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</si>
  <si>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</si>
  <si>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</si>
  <si>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</si>
  <si>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</si>
  <si>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</si>
  <si>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</si>
  <si>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</si>
  <si>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</si>
  <si>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</si>
  <si>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</si>
  <si>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</si>
  <si>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</si>
  <si>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</si>
  <si>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</si>
  <si>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</si>
  <si>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</si>
  <si>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</si>
  <si>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</si>
  <si>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</si>
  <si>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</si>
  <si>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</si>
  <si>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</si>
  <si>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</si>
  <si>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</si>
  <si>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</si>
  <si>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</si>
  <si>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</si>
  <si>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</si>
  <si>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</si>
  <si>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</si>
  <si>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</si>
  <si>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</si>
  <si>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</si>
  <si>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</si>
  <si>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</si>
  <si>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</si>
  <si>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</si>
  <si>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</si>
  <si>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</si>
  <si>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</si>
  <si>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</si>
  <si>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</si>
  <si>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</si>
  <si>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</si>
  <si>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</si>
  <si>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</si>
  <si>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</si>
  <si>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</si>
  <si>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</si>
  <si>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</si>
  <si>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</si>
  <si>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</si>
  <si>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</si>
  <si>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</si>
  <si>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</si>
  <si>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</si>
  <si>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</si>
  <si>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</si>
  <si>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</si>
  <si>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</si>
  <si>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</si>
  <si>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</si>
  <si>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</si>
  <si>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</si>
  <si>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</si>
  <si>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</si>
  <si>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</si>
  <si>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</si>
  <si>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</si>
  <si>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</si>
  <si>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</si>
  <si>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</si>
  <si>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</si>
  <si>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</si>
  <si>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</si>
  <si>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</si>
  <si>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</si>
  <si>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</si>
  <si>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</si>
  <si>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</si>
  <si>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</si>
  <si>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</si>
  <si>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</si>
  <si>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</si>
  <si>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</si>
  <si>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</si>
  <si>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</si>
  <si>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</si>
  <si>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</si>
  <si>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</si>
  <si>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</si>
  <si>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</si>
  <si>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</si>
  <si>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</si>
  <si>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</si>
  <si>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</si>
  <si>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</si>
  <si>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</si>
  <si>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</si>
  <si>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</si>
  <si>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</si>
  <si>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</si>
  <si>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</si>
  <si>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</si>
  <si>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</si>
  <si>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</si>
  <si>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</si>
  <si>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</si>
  <si>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</si>
  <si>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</si>
  <si>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</si>
  <si>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</si>
  <si>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</si>
  <si>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</si>
  <si>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</si>
  <si>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</si>
  <si>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</si>
  <si>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</si>
  <si>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</si>
  <si>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</si>
  <si>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</si>
  <si>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</si>
  <si>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</si>
  <si>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</si>
  <si>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</si>
  <si>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</si>
  <si>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</si>
  <si>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</si>
  <si>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</si>
  <si>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</si>
  <si>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</si>
  <si>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</si>
  <si>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</si>
  <si>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</si>
  <si>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</si>
  <si>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</si>
  <si>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</si>
  <si>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</si>
  <si>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</si>
  <si>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</si>
  <si>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</si>
  <si>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</si>
  <si>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</si>
  <si>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</si>
  <si>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</si>
  <si>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</si>
  <si>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</si>
  <si>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</si>
  <si>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</si>
  <si>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</si>
  <si>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</si>
  <si>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</si>
  <si>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</si>
  <si>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</si>
  <si>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</si>
  <si>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</si>
  <si>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</si>
  <si>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</si>
  <si>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</si>
  <si>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</si>
  <si>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</si>
  <si>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</si>
  <si>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</si>
  <si>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</si>
  <si>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</si>
  <si>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</si>
  <si>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</si>
  <si>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</si>
  <si>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</si>
  <si>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</si>
  <si>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</si>
  <si>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</si>
  <si>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</si>
  <si>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</si>
  <si>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</si>
  <si>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</si>
  <si>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</si>
  <si>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</si>
  <si>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</si>
  <si>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</si>
  <si>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</si>
  <si>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</si>
  <si>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</si>
  <si>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</si>
  <si>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</si>
  <si>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</si>
  <si>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</si>
  <si>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</si>
  <si>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</si>
  <si>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</si>
  <si>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</si>
  <si>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</si>
  <si>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</si>
  <si>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</si>
  <si>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</si>
  <si>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</si>
  <si>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</si>
  <si>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</si>
  <si>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</si>
  <si>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</si>
  <si>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</si>
  <si>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</si>
  <si>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</si>
  <si>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</si>
  <si>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</si>
  <si>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</si>
  <si>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</si>
  <si>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</si>
  <si>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</si>
  <si>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</si>
  <si>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</si>
  <si>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</si>
  <si>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</si>
  <si>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</si>
  <si>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</si>
  <si>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</si>
  <si>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</si>
  <si>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</si>
  <si>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</si>
  <si>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</si>
  <si>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</si>
  <si>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</si>
  <si>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</si>
  <si>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</si>
  <si>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</si>
  <si>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</si>
  <si>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</si>
  <si>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</si>
  <si>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</si>
  <si>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</si>
  <si>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</si>
  <si>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</si>
  <si>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</si>
  <si>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</si>
  <si>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</si>
  <si>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</si>
  <si>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</si>
  <si>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</si>
  <si>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</si>
  <si>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</si>
  <si>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</si>
  <si>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</si>
  <si>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</si>
  <si>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</si>
  <si>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</si>
  <si>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</si>
  <si>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</si>
  <si>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</si>
  <si>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</si>
  <si>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</si>
  <si>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</si>
  <si>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</si>
  <si>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</si>
  <si>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</si>
  <si>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</si>
  <si>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</si>
  <si>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</si>
  <si>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</si>
  <si>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</si>
  <si>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</si>
  <si>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</si>
  <si>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</si>
  <si>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</si>
  <si>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</si>
  <si>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</si>
  <si>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</si>
  <si>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</si>
  <si>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</si>
  <si>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</si>
  <si>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</si>
  <si>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</si>
  <si>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</si>
  <si>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</si>
  <si>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</si>
  <si>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</si>
  <si>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</si>
  <si>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</si>
  <si>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</si>
  <si>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</si>
  <si>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</si>
  <si>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</si>
  <si>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</si>
  <si>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</si>
  <si>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</si>
  <si>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</si>
  <si>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</si>
  <si>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</si>
  <si>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</si>
  <si>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</si>
  <si>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</si>
  <si>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</si>
  <si>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</si>
  <si>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</si>
  <si>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</si>
  <si>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</si>
  <si>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</si>
  <si>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</si>
  <si>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</si>
  <si>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</si>
  <si>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</si>
  <si>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</si>
  <si>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</si>
  <si>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</si>
  <si>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</si>
  <si>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</si>
  <si>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</si>
  <si>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</si>
  <si>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</si>
  <si>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</si>
  <si>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</si>
  <si>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</si>
  <si>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</si>
  <si>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</si>
  <si>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</si>
  <si>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</si>
  <si>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</si>
  <si>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</si>
  <si>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</si>
  <si>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</si>
  <si>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</si>
  <si>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</si>
  <si>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</si>
  <si>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</si>
  <si>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</si>
  <si>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</si>
  <si>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</si>
  <si>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</si>
  <si>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</si>
  <si>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</si>
  <si>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</si>
  <si>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</si>
  <si>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</si>
  <si>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</si>
  <si>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</si>
  <si>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</si>
  <si>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</si>
  <si>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</si>
  <si>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</si>
  <si>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</si>
  <si>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</si>
  <si>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</si>
  <si>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</si>
  <si>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</si>
  <si>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</si>
  <si>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</si>
  <si>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</si>
  <si>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</si>
  <si>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</si>
  <si>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</si>
  <si>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</si>
  <si>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</si>
  <si>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</si>
  <si>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</si>
  <si>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</si>
  <si>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</si>
  <si>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</si>
  <si>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</si>
  <si>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</si>
  <si>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</si>
  <si>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</si>
  <si>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</si>
  <si>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</si>
  <si>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</si>
  <si>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</si>
  <si>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</si>
  <si>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</si>
  <si>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</si>
  <si>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</si>
  <si>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</si>
  <si>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</si>
  <si>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</si>
  <si>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</si>
  <si>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</si>
  <si>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</si>
  <si>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</si>
  <si>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</si>
  <si>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</si>
  <si>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</si>
  <si>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</si>
  <si>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</si>
  <si>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</si>
  <si>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</si>
  <si>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</si>
  <si>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</si>
  <si>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</si>
  <si>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</si>
  <si>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</si>
  <si>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</si>
  <si>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</si>
  <si>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</si>
  <si>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</si>
  <si>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</si>
  <si>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</si>
  <si>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</si>
  <si>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</si>
  <si>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</si>
  <si>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</si>
  <si>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</si>
  <si>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</si>
  <si>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</si>
  <si>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</si>
  <si>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</si>
  <si>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</si>
  <si>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</si>
  <si>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</si>
  <si>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</si>
  <si>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</si>
  <si>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</si>
  <si>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</si>
  <si>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</si>
  <si>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</si>
  <si>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</si>
  <si>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</si>
  <si>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</si>
  <si>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</si>
  <si>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</si>
  <si>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</si>
  <si>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</si>
  <si>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</si>
  <si>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</si>
  <si>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</si>
  <si>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</si>
  <si>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</si>
  <si>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</si>
  <si>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</si>
  <si>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</si>
  <si>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</si>
  <si>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</si>
  <si>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</si>
  <si>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</si>
  <si>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</si>
  <si>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</si>
  <si>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</si>
  <si>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</si>
  <si>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</si>
  <si>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</si>
  <si>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</si>
  <si>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</si>
  <si>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</si>
  <si>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</si>
  <si>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</si>
  <si>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</si>
  <si>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</si>
  <si>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</si>
  <si>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</si>
  <si>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</si>
  <si>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</si>
  <si>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</si>
  <si>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</si>
  <si>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</si>
  <si>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</si>
  <si>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</si>
  <si>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</si>
  <si>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</si>
  <si>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</si>
  <si>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</si>
  <si>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</si>
  <si>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</si>
  <si>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</si>
  <si>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</si>
  <si>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</si>
  <si>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</si>
  <si>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</si>
  <si>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</si>
  <si>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</si>
  <si>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</si>
  <si>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</si>
  <si>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</si>
  <si>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</si>
  <si>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</si>
  <si>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</si>
  <si>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</si>
  <si>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</si>
  <si>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</si>
  <si>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</si>
  <si>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</si>
  <si>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</si>
  <si>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</si>
  <si>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</si>
  <si>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</si>
  <si>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</si>
  <si>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</si>
  <si>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</si>
  <si>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</si>
  <si>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</si>
  <si>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</si>
  <si>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</si>
  <si>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</si>
  <si>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</si>
  <si>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</si>
  <si>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</si>
  <si>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</si>
  <si>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</si>
  <si>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</si>
  <si>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</si>
  <si>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</si>
  <si>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</si>
  <si>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</si>
  <si>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</si>
  <si>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</si>
  <si>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</si>
  <si>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</si>
  <si>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</si>
  <si>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</si>
  <si>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</si>
  <si>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</si>
  <si>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</si>
  <si>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</si>
  <si>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</si>
  <si>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</si>
  <si>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</si>
  <si>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</si>
  <si>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</si>
  <si>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</si>
  <si>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</si>
  <si>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</si>
  <si>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</si>
  <si>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</si>
  <si>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</si>
  <si>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</si>
  <si>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</si>
  <si>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</si>
  <si>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</si>
  <si>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</si>
  <si>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</si>
  <si>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</si>
  <si>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</si>
  <si>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</si>
  <si>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</si>
  <si>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</si>
  <si>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</si>
  <si>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</si>
  <si>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</si>
  <si>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</si>
  <si>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</si>
  <si>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</si>
  <si>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</si>
  <si>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</si>
  <si>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</si>
  <si>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</si>
  <si>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</si>
  <si>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</si>
  <si>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</si>
  <si>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</si>
  <si>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</si>
  <si>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</si>
  <si>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</si>
  <si>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</si>
  <si>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</si>
  <si>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</si>
  <si>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</si>
  <si>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</si>
  <si>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</si>
  <si>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</si>
  <si>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</si>
  <si>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</si>
  <si>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</si>
  <si>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</si>
  <si>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</si>
  <si>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</si>
  <si>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</si>
  <si>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</si>
  <si>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</si>
  <si>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</si>
  <si>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</si>
  <si>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</si>
  <si>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</si>
  <si>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</si>
  <si>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</si>
  <si>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</si>
  <si>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</si>
  <si>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</si>
  <si>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</si>
  <si>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</si>
  <si>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</si>
  <si>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</si>
  <si>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</si>
  <si>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</si>
  <si>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</si>
  <si>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</si>
  <si>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</si>
  <si>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</si>
  <si>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</si>
  <si>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</si>
  <si>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</si>
  <si>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</si>
  <si>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</si>
  <si>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</si>
  <si>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</si>
  <si>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</si>
  <si>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</si>
  <si>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</si>
  <si>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</si>
  <si>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</si>
  <si>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</si>
  <si>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</si>
  <si>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</si>
  <si>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</si>
  <si>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</si>
  <si>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</si>
  <si>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</si>
  <si>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</si>
  <si>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</si>
  <si>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</si>
  <si>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</si>
  <si>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</si>
  <si>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</si>
  <si>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</si>
  <si>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</si>
  <si>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</si>
  <si>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</si>
  <si>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</si>
  <si>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</si>
  <si>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</si>
  <si>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</si>
  <si>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</si>
  <si>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</si>
  <si>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</si>
  <si>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</si>
  <si>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</si>
  <si>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</si>
  <si>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</si>
  <si>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</si>
  <si>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</si>
  <si>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</si>
  <si>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</si>
  <si>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</si>
  <si>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</si>
  <si>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</si>
  <si>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</si>
  <si>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</si>
  <si>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</si>
  <si>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</si>
  <si>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</si>
  <si>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</si>
  <si>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</si>
  <si>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</si>
  <si>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</si>
  <si>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</si>
  <si>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</si>
  <si>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</si>
  <si>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</si>
  <si>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</si>
  <si>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</si>
  <si>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</si>
  <si>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</si>
  <si>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</si>
  <si>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</si>
  <si>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</si>
  <si>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</si>
  <si>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</si>
  <si>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</si>
  <si>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</si>
  <si>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</si>
  <si>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</si>
  <si>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</si>
  <si>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</si>
  <si>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</si>
  <si>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</si>
  <si>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</si>
  <si>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</si>
  <si>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</si>
  <si>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</si>
  <si>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</si>
  <si>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</si>
  <si>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</si>
  <si>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</si>
  <si>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</si>
  <si>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</si>
  <si>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</si>
  <si>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</si>
  <si>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</si>
  <si>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</si>
  <si>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</si>
  <si>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</si>
  <si>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</si>
  <si>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</si>
  <si>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</si>
  <si>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</si>
  <si>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</si>
  <si>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</si>
  <si>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</si>
  <si>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</si>
  <si>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</si>
  <si>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</si>
  <si>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</si>
  <si>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</si>
  <si>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</si>
  <si>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</si>
  <si>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</si>
  <si>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</si>
  <si>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</si>
  <si>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</si>
  <si>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</si>
  <si>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</si>
  <si>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</si>
  <si>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</si>
  <si>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</si>
  <si>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</si>
  <si>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</si>
  <si>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</si>
  <si>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</si>
  <si>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</si>
  <si>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</si>
  <si>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</si>
  <si>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</si>
  <si>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</si>
  <si>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</si>
  <si>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</si>
  <si>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</si>
  <si>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</si>
  <si>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</si>
  <si>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</si>
  <si>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</si>
  <si>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</si>
  <si>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</si>
  <si>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</si>
  <si>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</si>
  <si>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</si>
  <si>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</si>
  <si>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</si>
  <si>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</si>
  <si>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</si>
  <si>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</si>
  <si>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</si>
  <si>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</si>
  <si>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</si>
  <si>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</si>
  <si>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</si>
  <si>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</si>
  <si>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</si>
  <si>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</si>
  <si>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</si>
  <si>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</si>
  <si>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</si>
  <si>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</si>
  <si>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</si>
  <si>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</si>
  <si>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</si>
  <si>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</si>
  <si>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</si>
  <si>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</si>
  <si>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</si>
  <si>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</si>
  <si>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</si>
  <si>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</si>
  <si>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</si>
  <si>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</si>
  <si>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</si>
  <si>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</si>
  <si>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</si>
  <si>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</si>
  <si>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</si>
  <si>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</si>
  <si>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</si>
  <si>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</si>
  <si>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</si>
  <si>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</si>
  <si>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</si>
  <si>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</si>
  <si>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</si>
  <si>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</si>
  <si>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</si>
  <si>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</si>
  <si>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</si>
  <si>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</si>
  <si>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</si>
  <si>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</si>
  <si>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</si>
  <si>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</si>
  <si>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</si>
  <si>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</si>
  <si>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</si>
  <si>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</si>
  <si>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</si>
  <si>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</si>
  <si>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</si>
  <si>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</si>
  <si>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</si>
  <si>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</si>
  <si>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</si>
  <si>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</si>
  <si>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</si>
  <si>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</si>
  <si>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</si>
  <si>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</si>
  <si>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</si>
  <si>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</si>
  <si>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</si>
  <si>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</si>
  <si>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</si>
  <si>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</si>
  <si>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</si>
  <si>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</si>
  <si>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</si>
  <si>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</si>
  <si>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</si>
  <si>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</si>
  <si>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</si>
  <si>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</si>
  <si>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</si>
  <si>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</si>
  <si>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</si>
  <si>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</si>
  <si>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</si>
  <si>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</si>
  <si>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</si>
  <si>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</si>
  <si>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</si>
  <si>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</si>
  <si>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</si>
  <si>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</si>
  <si>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</si>
  <si>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</si>
  <si>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</si>
  <si>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</si>
  <si>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</si>
  <si>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</si>
  <si>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</si>
  <si>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</si>
  <si>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</si>
  <si>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</si>
  <si>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</si>
  <si>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</si>
  <si>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</si>
  <si>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</si>
  <si>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</si>
  <si>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</si>
  <si>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</si>
  <si>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</si>
  <si>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</si>
  <si>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</si>
  <si>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</si>
  <si>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</si>
  <si>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</si>
  <si>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</si>
  <si>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</si>
  <si>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</si>
  <si>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</si>
  <si>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</si>
  <si>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</si>
  <si>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</si>
  <si>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</si>
  <si>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</si>
  <si>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</si>
  <si>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</si>
  <si>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</si>
  <si>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</si>
  <si>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</si>
  <si>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</si>
  <si>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</si>
  <si>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</si>
  <si>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</si>
  <si>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</si>
  <si>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</si>
  <si>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</si>
  <si>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</si>
  <si>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</si>
  <si>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</si>
  <si>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</si>
  <si>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</si>
  <si>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</si>
  <si>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</si>
  <si>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</si>
  <si>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</si>
  <si>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</si>
  <si>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</si>
  <si>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</si>
  <si>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</si>
  <si>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</si>
  <si>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</si>
  <si>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</si>
  <si>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</si>
  <si>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</si>
  <si>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</si>
  <si>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</si>
  <si>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</si>
  <si>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</si>
  <si>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</si>
  <si>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</si>
  <si>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</si>
  <si>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</si>
  <si>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</si>
  <si>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</si>
  <si>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</si>
  <si>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</si>
  <si>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</si>
  <si>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</si>
  <si>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</si>
  <si>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</si>
  <si>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</si>
  <si>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</si>
  <si>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</si>
  <si>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</si>
  <si>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</si>
  <si>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</si>
  <si>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</si>
  <si>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</si>
  <si>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</si>
  <si>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</si>
  <si>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</si>
  <si>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</si>
  <si>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</si>
  <si>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</si>
  <si>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</si>
  <si>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</si>
  <si>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</si>
  <si>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</si>
  <si>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</si>
  <si>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</si>
  <si>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</si>
  <si>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</si>
  <si>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</si>
  <si>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</si>
  <si>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</si>
  <si>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</si>
  <si>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</si>
  <si>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</si>
  <si>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</si>
  <si>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</si>
  <si>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</si>
  <si>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</si>
  <si>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</si>
  <si>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</si>
  <si>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</si>
  <si>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</si>
  <si>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</si>
  <si>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</si>
  <si>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</si>
  <si>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</si>
  <si>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</si>
  <si>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</si>
  <si>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</si>
  <si>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</si>
  <si>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</si>
  <si>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</si>
  <si>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</si>
  <si>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</si>
  <si>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</si>
  <si>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</si>
  <si>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</si>
  <si>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</si>
  <si>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</si>
  <si>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</si>
  <si>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</si>
  <si>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</si>
  <si>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</si>
  <si>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</si>
  <si>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</si>
  <si>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</si>
  <si>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</si>
  <si>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</si>
  <si>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</si>
  <si>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</si>
  <si>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</si>
  <si>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</si>
  <si>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</si>
  <si>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</si>
  <si>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</si>
  <si>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</si>
  <si>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</si>
  <si>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</si>
  <si>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</si>
  <si>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</si>
  <si>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</si>
  <si>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</si>
  <si>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</si>
  <si>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</si>
  <si>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</si>
  <si>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</si>
  <si>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</si>
  <si>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</si>
  <si>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</si>
  <si>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</si>
  <si>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</si>
  <si>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</si>
  <si>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</si>
  <si>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</si>
  <si>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</si>
  <si>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</si>
  <si>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</si>
  <si>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</si>
  <si>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</si>
  <si>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</si>
  <si>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</si>
  <si>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</si>
  <si>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</si>
  <si>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</si>
  <si>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</si>
  <si>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</si>
  <si>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</si>
  <si>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</si>
  <si>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</si>
  <si>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</si>
  <si>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</si>
  <si>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</si>
  <si>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</si>
  <si>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</si>
  <si>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</si>
  <si>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</si>
  <si>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</si>
  <si>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</si>
  <si>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</si>
  <si>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</si>
  <si>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</si>
  <si>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</si>
  <si>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</si>
  <si>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</si>
  <si>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</si>
  <si>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</si>
  <si>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</si>
  <si>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</si>
  <si>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</si>
  <si>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</si>
  <si>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</si>
  <si>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</si>
  <si>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</si>
  <si>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</si>
  <si>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</si>
  <si>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</si>
  <si>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</si>
  <si>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</si>
  <si>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</si>
  <si>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</si>
  <si>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</si>
  <si>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</si>
  <si>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</si>
  <si>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</si>
  <si>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</si>
  <si>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</si>
  <si>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</si>
  <si>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</si>
  <si>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</si>
  <si>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</si>
  <si>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</si>
  <si>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</si>
  <si>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</si>
  <si>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</si>
  <si>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</si>
  <si>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</si>
  <si>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</si>
  <si>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</si>
  <si>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</si>
  <si>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</si>
  <si>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</si>
  <si>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</si>
  <si>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</si>
  <si>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</si>
  <si>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</si>
  <si>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</si>
  <si>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</si>
  <si>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</si>
  <si>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</si>
  <si>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</si>
  <si>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</si>
  <si>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</si>
  <si>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</si>
  <si>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</si>
  <si>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</si>
  <si>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</si>
  <si>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</si>
  <si>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</si>
  <si>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</si>
  <si>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</si>
  <si>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</si>
  <si>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</si>
  <si>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</si>
  <si>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</si>
  <si>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</si>
  <si>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</si>
  <si>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</si>
  <si>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</si>
  <si>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</si>
  <si>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</si>
  <si>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</si>
  <si>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</si>
  <si>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</si>
  <si>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</si>
  <si>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</si>
  <si>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</si>
  <si>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</si>
  <si>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</si>
  <si>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</si>
  <si>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</si>
  <si>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</si>
  <si>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</si>
  <si>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</si>
  <si>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</si>
  <si>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</si>
  <si>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</si>
  <si>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</si>
  <si>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</si>
  <si>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</si>
  <si>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</si>
  <si>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</si>
  <si>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</si>
  <si>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</si>
  <si>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</si>
  <si>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</si>
  <si>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</si>
  <si>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</si>
  <si>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</si>
  <si>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</si>
  <si>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</si>
  <si>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</si>
  <si>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</si>
  <si>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</si>
  <si>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</si>
  <si>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</si>
  <si>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</si>
  <si>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</si>
  <si>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</si>
  <si>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</si>
  <si>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</si>
  <si>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</si>
  <si>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</si>
  <si>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</si>
  <si>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</si>
  <si>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</si>
  <si>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</si>
  <si>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</si>
  <si>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</si>
  <si>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</si>
  <si>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</si>
  <si>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</si>
  <si>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</si>
  <si>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</si>
  <si>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</si>
  <si>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</si>
  <si>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</si>
  <si>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</si>
  <si>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</si>
  <si>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</si>
  <si>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</si>
  <si>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</si>
  <si>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</si>
  <si>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</si>
  <si>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</si>
  <si>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</si>
  <si>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</si>
  <si>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</si>
  <si>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</si>
  <si>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</si>
  <si>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</si>
  <si>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</si>
  <si>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</si>
  <si>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</si>
  <si>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</si>
  <si>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</si>
  <si>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</si>
  <si>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</si>
  <si>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</si>
  <si>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</si>
  <si>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</si>
  <si>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</si>
  <si>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</si>
  <si>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</si>
  <si>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</si>
  <si>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</si>
  <si>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</si>
  <si>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</si>
  <si>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</si>
  <si>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</si>
  <si>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</si>
  <si>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</si>
  <si>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</si>
  <si>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</si>
  <si>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</si>
  <si>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</si>
  <si>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</si>
  <si>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</si>
  <si>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</si>
  <si>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</si>
  <si>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</si>
  <si>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</si>
  <si>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</si>
  <si>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</si>
  <si>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</si>
  <si>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</si>
  <si>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</si>
  <si>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</si>
  <si>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</si>
  <si>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</si>
  <si>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</si>
  <si>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</si>
  <si>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</si>
  <si>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</si>
  <si>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</si>
  <si>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</si>
  <si>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</si>
  <si>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</si>
  <si>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</si>
  <si>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</si>
  <si>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</si>
  <si>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</si>
  <si>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</si>
  <si>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</si>
  <si>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</si>
  <si>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</si>
  <si>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</si>
  <si>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</si>
  <si>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</si>
  <si>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</si>
  <si>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</si>
  <si>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</si>
  <si>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</si>
  <si>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</si>
  <si>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</si>
  <si>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</si>
  <si>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</si>
  <si>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</si>
  <si>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</si>
  <si>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</si>
  <si>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</si>
  <si>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</si>
  <si>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</si>
  <si>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</si>
  <si>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</si>
  <si>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</si>
  <si>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</si>
  <si>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</si>
  <si>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</si>
  <si>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</si>
  <si>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</si>
  <si>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</si>
  <si>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</si>
  <si>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</si>
  <si>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</si>
  <si>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</si>
  <si>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</si>
  <si>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</si>
  <si>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</si>
  <si>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</si>
  <si>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</si>
  <si>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</si>
  <si>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</si>
  <si>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</si>
  <si>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</si>
  <si>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</si>
  <si>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</si>
  <si>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</si>
  <si>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</si>
  <si>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</si>
  <si>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</si>
  <si>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</si>
  <si>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</si>
  <si>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</si>
  <si>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</si>
  <si>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</si>
  <si>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</si>
  <si>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</si>
  <si>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</si>
  <si>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</si>
  <si>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</si>
  <si>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</si>
  <si>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</si>
  <si>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</si>
  <si>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</si>
  <si>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</si>
  <si>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</si>
  <si>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</si>
  <si>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</si>
  <si>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</si>
  <si>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</si>
  <si>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</si>
  <si>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</si>
  <si>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</si>
  <si>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</si>
  <si>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</si>
  <si>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</si>
  <si>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</si>
  <si>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</si>
  <si>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</si>
  <si>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</si>
  <si>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</si>
  <si>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</si>
  <si>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</si>
  <si>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</si>
  <si>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</si>
  <si>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</si>
  <si>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</si>
  <si>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</si>
  <si>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</si>
  <si>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</si>
  <si>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</si>
  <si>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</si>
  <si>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</si>
  <si>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</si>
  <si>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</si>
  <si>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</si>
  <si>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</si>
  <si>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</si>
  <si>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</si>
  <si>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</si>
  <si>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</si>
  <si>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</si>
  <si>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</si>
  <si>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</si>
  <si>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</si>
  <si>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</si>
  <si>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</si>
  <si>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</si>
  <si>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</si>
  <si>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</si>
  <si>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</si>
  <si>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</si>
  <si>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</si>
  <si>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</si>
  <si>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</si>
  <si>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</si>
  <si>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</si>
  <si>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</si>
  <si>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</si>
  <si>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</si>
  <si>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</si>
  <si>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</si>
  <si>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</si>
  <si>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</si>
  <si>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</si>
  <si>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</si>
  <si>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</si>
  <si>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</si>
  <si>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</si>
  <si>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</si>
  <si>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</si>
  <si>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</si>
  <si>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</si>
  <si>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</si>
  <si>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</si>
  <si>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</si>
  <si>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</si>
  <si>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</si>
  <si>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</si>
  <si>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</si>
  <si>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</si>
  <si>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</si>
  <si>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</si>
  <si>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</si>
  <si>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</si>
  <si>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</si>
  <si>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</si>
  <si>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</si>
  <si>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</si>
  <si>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</si>
  <si>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</si>
  <si>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</si>
  <si>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</si>
  <si>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</si>
  <si>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</si>
  <si>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</si>
  <si>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</si>
  <si>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</si>
  <si>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</si>
  <si>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</si>
  <si>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</si>
  <si>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</si>
  <si>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</si>
  <si>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</si>
  <si>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</si>
  <si>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</si>
  <si>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</si>
  <si>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</si>
  <si>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</si>
  <si>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</si>
  <si>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</si>
  <si>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</si>
  <si>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</si>
  <si>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</si>
  <si>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</si>
  <si>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</si>
  <si>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</si>
  <si>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</si>
  <si>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</si>
  <si>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</si>
  <si>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</si>
  <si>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</si>
  <si>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</si>
  <si>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</si>
  <si>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</si>
  <si>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</si>
  <si>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</si>
  <si>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</si>
  <si>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</si>
  <si>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</si>
  <si>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</si>
  <si>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</si>
  <si>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</si>
  <si>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</si>
  <si>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</si>
  <si>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</si>
  <si>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</si>
  <si>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</si>
  <si>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</si>
  <si>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</si>
  <si>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</si>
  <si>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</si>
  <si>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</si>
  <si>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</si>
  <si>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</si>
  <si>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</si>
  <si>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</si>
  <si>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</si>
  <si>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</si>
  <si>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</si>
  <si>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</si>
  <si>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</si>
  <si>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</si>
  <si>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</si>
  <si>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</si>
  <si>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</si>
  <si>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</si>
  <si>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</si>
  <si>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</si>
  <si>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</si>
  <si>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</si>
  <si>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</si>
  <si>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</si>
  <si>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</si>
  <si>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</si>
  <si>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</si>
  <si>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</si>
  <si>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</si>
  <si>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</si>
  <si>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</si>
  <si>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</si>
  <si>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</si>
  <si>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</si>
  <si>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</si>
  <si>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</si>
  <si>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</si>
  <si>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</si>
  <si>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</si>
  <si>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</si>
  <si>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</si>
  <si>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</si>
  <si>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</si>
  <si>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</si>
  <si>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</si>
  <si>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</si>
  <si>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</si>
  <si>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</si>
  <si>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</si>
  <si>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</si>
  <si>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</si>
  <si>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</si>
  <si>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</si>
  <si>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</si>
  <si>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</si>
  <si>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</si>
  <si>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</si>
  <si>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</si>
  <si>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</si>
  <si>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</si>
  <si>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</si>
  <si>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</si>
  <si>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</si>
  <si>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</si>
  <si>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</si>
  <si>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</si>
  <si>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</si>
  <si>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</si>
  <si>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</si>
  <si>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</si>
  <si>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</si>
  <si>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</si>
  <si>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</si>
  <si>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</si>
  <si>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</si>
  <si>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</si>
  <si>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</si>
  <si>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</si>
  <si>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</si>
  <si>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</si>
  <si>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</si>
  <si>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</si>
  <si>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</si>
  <si>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</si>
  <si>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</si>
  <si>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</si>
  <si>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</si>
  <si>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</si>
  <si>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</si>
  <si>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</si>
  <si>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</si>
  <si>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</si>
  <si>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</si>
  <si>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</si>
  <si>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</si>
  <si>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</si>
  <si>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</si>
  <si>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</si>
  <si>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</si>
  <si>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</si>
  <si>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</si>
  <si>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</si>
  <si>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</si>
  <si>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</si>
  <si>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</si>
  <si>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</si>
  <si>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</si>
  <si>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</si>
  <si>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</si>
  <si>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</si>
  <si>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</si>
  <si>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</si>
  <si>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</si>
  <si>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</si>
  <si>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</si>
  <si>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</si>
  <si>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</si>
  <si>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</si>
  <si>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</si>
  <si>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</si>
  <si>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</si>
  <si>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</si>
  <si>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</si>
  <si>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</si>
  <si>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</si>
  <si>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</si>
  <si>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</si>
  <si>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</si>
  <si>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</si>
  <si>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</si>
  <si>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</si>
  <si>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</si>
  <si>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</si>
  <si>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</si>
  <si>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</si>
  <si>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</si>
  <si>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</si>
  <si>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</si>
  <si>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</si>
  <si>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</si>
  <si>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</si>
  <si>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</si>
  <si>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</si>
  <si>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</si>
  <si>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</si>
  <si>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</si>
  <si>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</si>
  <si>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</si>
  <si>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</si>
  <si>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</si>
  <si>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</si>
  <si>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</si>
  <si>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</si>
  <si>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</si>
  <si>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</si>
  <si>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</si>
  <si>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</si>
  <si>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</si>
  <si>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</si>
  <si>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</si>
  <si>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</si>
  <si>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</si>
  <si>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</si>
  <si>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</si>
  <si>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</si>
  <si>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</si>
  <si>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</si>
  <si>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</si>
  <si>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</si>
  <si>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</si>
  <si>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</si>
  <si>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</si>
  <si>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</si>
  <si>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</si>
  <si>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</si>
  <si>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</si>
  <si>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</si>
  <si>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</si>
  <si>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</si>
  <si>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</si>
  <si>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</si>
  <si>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</si>
  <si>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</si>
  <si>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</si>
  <si>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</si>
  <si>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</si>
  <si>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</si>
  <si>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</si>
  <si>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</si>
  <si>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</si>
  <si>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</si>
  <si>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</si>
  <si>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</si>
  <si>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</si>
  <si>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</si>
  <si>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</si>
  <si>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</si>
  <si>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</si>
  <si>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</si>
  <si>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</si>
  <si>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</si>
  <si>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</si>
  <si>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</si>
  <si>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</si>
  <si>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</si>
  <si>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</si>
  <si>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</si>
  <si>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</si>
  <si>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</si>
  <si>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</si>
  <si>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</si>
  <si>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</si>
  <si>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</si>
  <si>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</si>
  <si>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</si>
  <si>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</si>
  <si>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</si>
  <si>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</si>
  <si>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</si>
  <si>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</si>
  <si>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</si>
  <si>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</si>
  <si>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</si>
  <si>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</si>
  <si>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</si>
  <si>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</si>
  <si>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</si>
  <si>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</si>
  <si>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</si>
  <si>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</si>
  <si>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</si>
  <si>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</si>
  <si>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</si>
  <si>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</si>
  <si>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</si>
  <si>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</si>
  <si>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</si>
  <si>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</si>
  <si>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</si>
  <si>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</si>
  <si>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</si>
  <si>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</si>
  <si>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</si>
  <si>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</si>
  <si>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</si>
  <si>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</si>
  <si>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</si>
  <si>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</si>
  <si>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</si>
  <si>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</si>
  <si>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</si>
  <si>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</si>
  <si>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</si>
  <si>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</si>
  <si>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</si>
  <si>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</si>
  <si>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</si>
  <si>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</si>
  <si>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</si>
  <si>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</si>
  <si>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</si>
  <si>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</si>
  <si>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</si>
  <si>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</si>
  <si>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</si>
  <si>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</si>
  <si>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</si>
  <si>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</si>
  <si>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</si>
  <si>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</si>
  <si>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</si>
  <si>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</si>
  <si>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</si>
  <si>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</si>
  <si>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</si>
  <si>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</si>
  <si>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</si>
  <si>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</si>
  <si>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</si>
  <si>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</si>
  <si>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</si>
  <si>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</si>
  <si>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</si>
  <si>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</si>
  <si>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</si>
  <si>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</si>
  <si>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</si>
  <si>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</si>
  <si>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</si>
  <si>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</si>
  <si>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</si>
  <si>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</si>
  <si>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</si>
  <si>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</si>
  <si>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</si>
  <si>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</si>
  <si>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</si>
  <si>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</si>
  <si>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</si>
  <si>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</si>
  <si>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</si>
  <si>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</si>
  <si>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</si>
  <si>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</si>
  <si>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</si>
  <si>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</si>
  <si>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</si>
  <si>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</si>
  <si>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</si>
  <si>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</si>
  <si>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</si>
  <si>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</si>
  <si>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</si>
  <si>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</si>
  <si>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</si>
  <si>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</si>
  <si>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</si>
  <si>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</si>
  <si>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</si>
  <si>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</si>
  <si>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</si>
  <si>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</si>
  <si>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</si>
  <si>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</si>
  <si>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</si>
  <si>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</si>
  <si>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</si>
  <si>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</si>
  <si>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</si>
  <si>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</si>
  <si>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</si>
  <si>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</si>
  <si>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</si>
  <si>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</si>
  <si>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</si>
  <si>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</si>
  <si>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</si>
  <si>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</si>
  <si>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</si>
  <si>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</si>
  <si>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</si>
  <si>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</si>
  <si>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</si>
  <si>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</si>
  <si>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</si>
  <si>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</si>
  <si>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</si>
  <si>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</si>
  <si>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</si>
  <si>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</si>
  <si>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</si>
  <si>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</si>
  <si>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</si>
  <si>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</si>
  <si>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</si>
  <si>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</si>
  <si>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</si>
  <si>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</si>
  <si>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</si>
  <si>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</si>
  <si>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</si>
  <si>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</si>
  <si>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</si>
  <si>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</si>
  <si>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</si>
  <si>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</si>
  <si>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</si>
  <si>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</si>
  <si>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</si>
  <si>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</si>
  <si>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</si>
  <si>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</si>
  <si>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</si>
  <si>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</si>
  <si>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</si>
  <si>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</si>
  <si>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</si>
  <si>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</si>
  <si>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</si>
  <si>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</si>
  <si>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</si>
  <si>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</si>
  <si>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</si>
  <si>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</si>
  <si>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</si>
  <si>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</si>
  <si>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</si>
  <si>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</si>
  <si>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</si>
  <si>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</si>
  <si>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</si>
  <si>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</si>
  <si>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</si>
  <si>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</si>
  <si>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</si>
  <si>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</si>
  <si>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</si>
  <si>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</si>
  <si>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</si>
  <si>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</si>
  <si>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</si>
  <si>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</si>
  <si>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</si>
  <si>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</si>
  <si>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</si>
  <si>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</si>
  <si>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</si>
  <si>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</si>
  <si>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</si>
  <si>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</si>
  <si>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</si>
  <si>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</si>
  <si>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</si>
  <si>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</si>
  <si>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</si>
  <si>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</si>
  <si>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</si>
  <si>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</si>
  <si>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</si>
  <si>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</si>
  <si>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</si>
  <si>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</si>
  <si>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</si>
  <si>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</si>
  <si>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</si>
  <si>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</si>
  <si>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</si>
  <si>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</si>
  <si>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</si>
  <si>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</si>
  <si>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</si>
  <si>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</si>
  <si>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</si>
  <si>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</si>
  <si>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</si>
  <si>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</si>
  <si>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</si>
  <si>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</si>
  <si>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</si>
  <si>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</si>
  <si>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</si>
  <si>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</si>
  <si>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</si>
  <si>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</si>
  <si>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</si>
  <si>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</si>
  <si>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</si>
  <si>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</si>
  <si>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</si>
  <si>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</si>
  <si>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</si>
  <si>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</si>
  <si>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</si>
  <si>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</si>
  <si>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</si>
  <si>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</si>
  <si>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</si>
  <si>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</si>
  <si>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</si>
  <si>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</si>
  <si>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</si>
  <si>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</si>
  <si>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</si>
  <si>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</si>
  <si>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</si>
  <si>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</si>
  <si>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</si>
  <si>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</si>
  <si>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</si>
  <si>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</si>
  <si>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</si>
  <si>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</si>
  <si>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</si>
  <si>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</si>
  <si>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</si>
  <si>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</si>
  <si>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</si>
  <si>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</si>
  <si>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</si>
  <si>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</si>
  <si>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</si>
  <si>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</si>
  <si>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</si>
  <si>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</si>
  <si>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</si>
  <si>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</si>
  <si>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</si>
  <si>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</si>
  <si>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</si>
  <si>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</si>
  <si>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</si>
  <si>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</si>
  <si>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</si>
  <si>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</si>
  <si>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</si>
  <si>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</si>
  <si>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</si>
  <si>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</si>
  <si>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</si>
  <si>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</si>
  <si>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</si>
  <si>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</si>
  <si>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</si>
  <si>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</si>
  <si>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</si>
  <si>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</si>
  <si>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</si>
  <si>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</si>
  <si>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</si>
  <si>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</si>
  <si>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</si>
  <si>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</si>
  <si>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</si>
  <si>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</si>
  <si>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</si>
  <si>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</si>
  <si>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</si>
  <si>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</si>
  <si>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</si>
  <si>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</si>
  <si>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</si>
  <si>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</si>
  <si>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</si>
  <si>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</si>
  <si>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</si>
  <si>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</si>
  <si>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</si>
  <si>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</si>
  <si>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</si>
  <si>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</si>
  <si>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</si>
  <si>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</si>
  <si>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</si>
  <si>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</si>
  <si>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</si>
  <si>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</si>
  <si>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</si>
  <si>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</si>
  <si>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</si>
  <si>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</si>
  <si>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</si>
  <si>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</si>
  <si>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</si>
  <si>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</si>
  <si>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</si>
  <si>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</si>
  <si>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</si>
  <si>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</si>
  <si>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</si>
  <si>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</si>
  <si>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</si>
  <si>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</si>
  <si>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</si>
  <si>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</si>
  <si>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</si>
  <si>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</si>
  <si>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</si>
  <si>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</si>
  <si>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</si>
  <si>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</si>
  <si>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</si>
  <si>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</si>
  <si>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</si>
  <si>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</si>
  <si>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</si>
  <si>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</si>
  <si>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</si>
  <si>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</si>
  <si>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</si>
  <si>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</si>
  <si>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</si>
  <si>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</si>
  <si>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</si>
  <si>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</si>
  <si>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</si>
  <si>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</si>
  <si>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</si>
  <si>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</si>
  <si>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</si>
  <si>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</si>
  <si>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</si>
  <si>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</si>
  <si>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</si>
  <si>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</si>
  <si>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</si>
  <si>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</si>
  <si>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</si>
  <si>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</si>
  <si>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</si>
  <si>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</si>
  <si>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</si>
  <si>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</si>
  <si>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</si>
  <si>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</si>
  <si>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</si>
  <si>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</si>
  <si>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</si>
  <si>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</si>
  <si>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</si>
  <si>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</si>
  <si>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</si>
  <si>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</si>
  <si>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</si>
  <si>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</si>
  <si>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</si>
  <si>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</si>
  <si>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</si>
  <si>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</si>
  <si>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</si>
  <si>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</si>
  <si>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</si>
  <si>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</si>
  <si>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</si>
  <si>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</si>
  <si>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</si>
  <si>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</si>
  <si>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</si>
  <si>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</si>
  <si>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</si>
  <si>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</si>
  <si>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</si>
  <si>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</si>
  <si>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</si>
  <si>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</si>
  <si>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</si>
  <si>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</si>
  <si>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</si>
  <si>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</si>
  <si>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</si>
  <si>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</si>
  <si>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</si>
  <si>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</si>
  <si>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</si>
  <si>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</si>
  <si>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</si>
  <si>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</si>
  <si>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</si>
  <si>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</si>
  <si>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</si>
  <si>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</si>
  <si>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</si>
  <si>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</si>
  <si>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</si>
  <si>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</si>
  <si>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</si>
  <si>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</si>
  <si>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</si>
  <si>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</si>
  <si>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</si>
  <si>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</si>
  <si>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</si>
  <si>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</si>
  <si>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</si>
  <si>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</si>
  <si>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</si>
  <si>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</si>
  <si>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</si>
  <si>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</si>
  <si>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</si>
  <si>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</si>
  <si>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</si>
  <si>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</si>
  <si>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</si>
  <si>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</si>
  <si>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</si>
  <si>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</si>
  <si>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</si>
  <si>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</si>
  <si>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</si>
  <si>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</si>
  <si>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</si>
  <si>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</si>
  <si>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</si>
  <si>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</si>
  <si>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</si>
  <si>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</si>
  <si>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</si>
  <si>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</si>
  <si>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</si>
  <si>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</si>
  <si>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</si>
  <si>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</si>
  <si>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</si>
  <si>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</si>
  <si>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</si>
  <si>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</si>
  <si>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</si>
  <si>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</si>
  <si>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</si>
  <si>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</si>
  <si>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</si>
  <si>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</si>
  <si>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</si>
  <si>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</si>
  <si>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</si>
  <si>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</si>
  <si>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</si>
  <si>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</si>
  <si>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</si>
  <si>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</si>
  <si>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</si>
  <si>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</si>
  <si>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</si>
  <si>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</si>
  <si>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</si>
  <si>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</si>
  <si>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</si>
  <si>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</si>
  <si>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</si>
  <si>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</si>
  <si>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</si>
  <si>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</si>
  <si>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</si>
  <si>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</si>
  <si>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</si>
  <si>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</si>
  <si>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</si>
  <si>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</si>
  <si>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</si>
  <si>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</si>
  <si>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</si>
  <si>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</si>
  <si>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</si>
  <si>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</si>
  <si>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</si>
  <si>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</si>
  <si>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</si>
  <si>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</si>
  <si>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</si>
  <si>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</si>
  <si>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</si>
  <si>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</si>
  <si>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</si>
  <si>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</si>
  <si>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</si>
  <si>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</si>
  <si>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</si>
  <si>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</si>
  <si>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</si>
  <si>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</si>
  <si>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</si>
  <si>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</si>
  <si>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</si>
  <si>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</si>
  <si>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</si>
  <si>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</si>
  <si>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</si>
  <si>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</si>
  <si>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</si>
  <si>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</si>
  <si>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</si>
  <si>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</si>
  <si>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</si>
  <si>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</si>
  <si>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</si>
  <si>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</si>
  <si>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</si>
  <si>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</si>
  <si>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</si>
  <si>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</si>
  <si>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</si>
  <si>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</si>
  <si>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</si>
  <si>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</si>
  <si>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</si>
  <si>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</si>
  <si>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</si>
  <si>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</si>
  <si>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</si>
  <si>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</si>
  <si>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</si>
  <si>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</si>
  <si>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</si>
  <si>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</si>
  <si>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</si>
  <si>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</si>
  <si>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</si>
  <si>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</si>
  <si>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</si>
  <si>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</si>
  <si>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</si>
  <si>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</si>
  <si>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</si>
  <si>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</si>
  <si>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</si>
  <si>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</si>
  <si>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</si>
  <si>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</si>
  <si>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</si>
  <si>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</si>
  <si>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</si>
  <si>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</si>
  <si>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</si>
  <si>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</si>
  <si>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</si>
  <si>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</si>
  <si>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</si>
  <si>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</si>
  <si>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</si>
  <si>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</si>
  <si>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</si>
  <si>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</si>
  <si>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</si>
  <si>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</si>
  <si>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</si>
  <si>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</si>
  <si>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</si>
  <si>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</si>
  <si>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</si>
  <si>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</si>
  <si>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</si>
  <si>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</si>
  <si>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</si>
  <si>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</si>
  <si>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</si>
  <si>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</si>
  <si>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</si>
  <si>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</si>
  <si>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</si>
  <si>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</si>
  <si>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</si>
  <si>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</si>
  <si>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</si>
  <si>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</si>
  <si>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</si>
  <si>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</si>
  <si>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</si>
  <si>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</si>
  <si>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</si>
  <si>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</si>
  <si>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</si>
  <si>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</si>
  <si>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</si>
  <si>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</si>
  <si>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</si>
  <si>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</si>
  <si>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</si>
  <si>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</si>
  <si>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</si>
  <si>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</si>
  <si>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</si>
  <si>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</si>
  <si>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</si>
  <si>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</si>
  <si>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</si>
  <si>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</si>
  <si>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</si>
  <si>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</si>
  <si>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</si>
  <si>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</si>
  <si>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</si>
  <si>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</si>
  <si>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</si>
  <si>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</si>
  <si>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</si>
  <si>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</si>
  <si>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</si>
  <si>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</si>
  <si>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</si>
  <si>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</si>
  <si>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</si>
  <si>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</si>
  <si>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</si>
  <si>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</si>
  <si>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</si>
  <si>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</si>
  <si>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</si>
  <si>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</si>
  <si>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</si>
  <si>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</si>
  <si>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</si>
  <si>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</si>
  <si>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</si>
  <si>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</si>
  <si>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</si>
  <si>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</si>
  <si>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</si>
  <si>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</si>
  <si>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</si>
  <si>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</si>
  <si>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</si>
  <si>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</si>
  <si>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</si>
  <si>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</si>
  <si>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</si>
  <si>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</si>
  <si>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</si>
  <si>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</si>
  <si>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</si>
  <si>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</si>
  <si>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</si>
  <si>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</si>
  <si>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</si>
  <si>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</si>
  <si>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</si>
  <si>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</si>
  <si>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</si>
  <si>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</si>
  <si>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</si>
  <si>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</si>
  <si>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</si>
  <si>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</si>
  <si>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</si>
  <si>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</si>
  <si>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</si>
  <si>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</si>
  <si>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</si>
  <si>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</si>
  <si>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</si>
  <si>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</si>
  <si>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</si>
  <si>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</si>
  <si>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</si>
  <si>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</si>
  <si>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</si>
  <si>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</si>
  <si>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</si>
  <si>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</si>
  <si>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</si>
  <si>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</si>
  <si>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</si>
  <si>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</si>
  <si>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</si>
  <si>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</si>
  <si>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</si>
  <si>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</si>
  <si>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</si>
  <si>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</si>
  <si>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</si>
  <si>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</si>
  <si>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</si>
  <si>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</si>
  <si>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</si>
  <si>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</si>
  <si>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</si>
  <si>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</si>
  <si>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</si>
  <si>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</si>
  <si>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</si>
  <si>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</si>
  <si>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</si>
  <si>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</si>
  <si>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</si>
  <si>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</si>
  <si>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</si>
  <si>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</si>
  <si>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</si>
  <si>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</si>
  <si>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</si>
  <si>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</si>
  <si>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</si>
  <si>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</si>
  <si>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</si>
  <si>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</si>
  <si>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</si>
  <si>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</si>
  <si>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</si>
  <si>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</si>
  <si>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</si>
  <si>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</si>
  <si>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</si>
  <si>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</si>
  <si>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</si>
  <si>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</si>
  <si>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</si>
  <si>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</si>
  <si>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</si>
  <si>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</si>
  <si>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</si>
  <si>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</si>
  <si>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</si>
  <si>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</si>
  <si>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</si>
  <si>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</si>
  <si>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</si>
  <si>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</si>
  <si>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</si>
  <si>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</si>
  <si>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</si>
  <si>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</si>
  <si>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</si>
  <si>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</si>
  <si>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</si>
  <si>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</si>
  <si>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</si>
  <si>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</si>
  <si>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</si>
  <si>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</si>
  <si>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</si>
  <si>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</si>
  <si>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</si>
  <si>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</si>
  <si>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</si>
  <si>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</si>
  <si>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</si>
  <si>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</si>
  <si>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</si>
  <si>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</si>
  <si>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</si>
  <si>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</si>
  <si>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</si>
  <si>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</si>
  <si>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</si>
  <si>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</si>
  <si>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</si>
  <si>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</si>
  <si>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</si>
  <si>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</si>
  <si>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</si>
  <si>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</si>
  <si>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</si>
  <si>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</si>
  <si>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</si>
  <si>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</si>
  <si>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</si>
  <si>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</si>
  <si>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</si>
  <si>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</si>
  <si>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</si>
  <si>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</si>
  <si>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</si>
  <si>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</si>
  <si>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</si>
  <si>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</si>
  <si>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</si>
  <si>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</si>
  <si>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</si>
  <si>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</si>
  <si>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</si>
  <si>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</si>
  <si>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</si>
  <si>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</si>
  <si>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</si>
  <si>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</si>
  <si>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</si>
  <si>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</si>
  <si>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</si>
  <si>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</si>
  <si>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</si>
  <si>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</si>
  <si>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</si>
  <si>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</si>
  <si>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</si>
  <si>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</si>
  <si>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</si>
  <si>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</si>
  <si>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</si>
  <si>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</si>
  <si>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</si>
  <si>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</si>
  <si>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</si>
  <si>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</si>
  <si>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</si>
  <si>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</si>
  <si>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</si>
  <si>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</si>
  <si>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</si>
  <si>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</si>
  <si>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</si>
  <si>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</si>
  <si>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</si>
  <si>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</si>
  <si>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</si>
  <si>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</si>
  <si>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</si>
  <si>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</si>
  <si>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</si>
  <si>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</si>
  <si>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</si>
  <si>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</si>
  <si>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</si>
  <si>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</si>
  <si>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</si>
  <si>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</si>
  <si>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</si>
  <si>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</si>
  <si>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</si>
  <si>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</si>
  <si>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</si>
  <si>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</si>
  <si>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</si>
  <si>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</si>
  <si>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</si>
  <si>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</si>
  <si>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</si>
  <si>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</si>
  <si>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</si>
  <si>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</si>
  <si>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</si>
  <si>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</si>
  <si>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</si>
  <si>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</si>
  <si>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</si>
  <si>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</si>
  <si>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</si>
  <si>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</si>
  <si>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</si>
  <si>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</si>
  <si>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</si>
  <si>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</si>
  <si>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</si>
  <si>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</si>
  <si>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</si>
  <si>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</si>
  <si>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</si>
  <si>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</si>
  <si>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</si>
  <si>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</si>
  <si>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</si>
  <si>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</si>
  <si>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</si>
  <si>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</si>
  <si>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</si>
  <si>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</si>
  <si>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</si>
  <si>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</si>
  <si>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</si>
  <si>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</si>
  <si>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</si>
  <si>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</si>
  <si>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</si>
  <si>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</si>
  <si>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</si>
  <si>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</si>
  <si>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</si>
  <si>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</si>
  <si>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</si>
  <si>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</si>
  <si>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</si>
  <si>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</si>
  <si>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</si>
  <si>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</si>
  <si>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</si>
  <si>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</si>
  <si>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</si>
  <si>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</si>
  <si>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</si>
  <si>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</si>
  <si>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</si>
  <si>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</si>
  <si>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</si>
  <si>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</si>
  <si>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</si>
  <si>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</si>
  <si>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</si>
  <si>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</si>
  <si>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</si>
  <si>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</si>
  <si>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</si>
  <si>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</si>
  <si>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</si>
  <si>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</si>
  <si>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</si>
  <si>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</si>
  <si>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</si>
  <si>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</si>
  <si>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</si>
  <si>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</si>
  <si>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</si>
  <si>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</si>
  <si>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</si>
  <si>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</si>
  <si>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</si>
  <si>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</si>
  <si>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</si>
  <si>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</si>
  <si>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</si>
  <si>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</si>
  <si>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</si>
  <si>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</si>
  <si>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</si>
  <si>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</si>
  <si>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</si>
  <si>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</si>
  <si>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</si>
  <si>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</si>
  <si>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</si>
  <si>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</si>
  <si>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</si>
  <si>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</si>
  <si>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</si>
  <si>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</si>
  <si>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</si>
  <si>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</si>
  <si>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</si>
  <si>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</si>
  <si>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</si>
  <si>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</si>
  <si>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</si>
  <si>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</si>
  <si>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</si>
  <si>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</si>
  <si>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</si>
  <si>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</si>
  <si>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</si>
  <si>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</si>
  <si>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</si>
  <si>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</si>
  <si>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</si>
  <si>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</si>
  <si>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</si>
  <si>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</si>
  <si>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</si>
  <si>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</si>
  <si>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</si>
  <si>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</si>
  <si>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</si>
  <si>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</si>
  <si>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</si>
  <si>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</si>
  <si>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</si>
  <si>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</si>
  <si>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</si>
  <si>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</si>
  <si>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</si>
  <si>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</si>
  <si>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</si>
  <si>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</si>
  <si>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</si>
  <si>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</si>
  <si>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</si>
  <si>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</si>
  <si>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</si>
  <si>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</si>
  <si>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</si>
  <si>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</si>
  <si>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</si>
  <si>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</si>
  <si>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</si>
  <si>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</si>
  <si>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</si>
  <si>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</si>
  <si>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</si>
  <si>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</si>
  <si>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</si>
  <si>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</si>
  <si>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</si>
  <si>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</si>
  <si>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</si>
  <si>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</si>
  <si>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</si>
  <si>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</si>
  <si>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</si>
  <si>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</si>
  <si>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</si>
  <si>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</si>
  <si>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</si>
  <si>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</si>
  <si>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</si>
  <si>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</si>
  <si>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</si>
  <si>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</si>
  <si>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</si>
  <si>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</si>
  <si>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</si>
  <si>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</si>
  <si>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</si>
  <si>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</si>
  <si>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</si>
  <si>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</si>
  <si>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</si>
  <si>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</si>
  <si>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</si>
  <si>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</si>
  <si>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</si>
  <si>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</si>
  <si>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</si>
  <si>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</si>
  <si>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</si>
  <si>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</si>
  <si>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</si>
  <si>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</si>
  <si>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</si>
  <si>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</si>
  <si>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</si>
  <si>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</si>
  <si>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</si>
  <si>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</si>
  <si>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</si>
  <si>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</si>
  <si>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</si>
  <si>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</si>
  <si>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</si>
  <si>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</si>
  <si>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</si>
  <si>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</si>
  <si>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</si>
  <si>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</si>
  <si>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</si>
  <si>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</si>
  <si>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</si>
  <si>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</si>
  <si>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</si>
  <si>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</si>
  <si>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</si>
  <si>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</si>
  <si>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</si>
  <si>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</si>
  <si>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</si>
  <si>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</si>
  <si>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</si>
  <si>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</si>
  <si>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</si>
  <si>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</si>
  <si>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</si>
  <si>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</si>
  <si>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</si>
  <si>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</si>
  <si>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</si>
  <si>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</si>
  <si>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</si>
  <si>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</si>
  <si>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</si>
  <si>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</si>
  <si>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</si>
  <si>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</si>
  <si>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</si>
  <si>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</si>
  <si>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</si>
  <si>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</si>
  <si>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</si>
  <si>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</si>
  <si>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</si>
  <si>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</si>
  <si>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</si>
  <si>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</si>
  <si>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</si>
  <si>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</si>
  <si>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</si>
  <si>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</si>
  <si>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</si>
  <si>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</si>
  <si>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</si>
  <si>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</si>
  <si>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</si>
  <si>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</si>
  <si>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</si>
  <si>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</si>
  <si>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</si>
  <si>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</si>
  <si>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</si>
  <si>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</si>
  <si>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</si>
  <si>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</si>
  <si>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</si>
  <si>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</si>
  <si>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</si>
  <si>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</si>
  <si>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</si>
  <si>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</si>
  <si>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</si>
  <si>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</si>
  <si>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</si>
  <si>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</si>
  <si>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</si>
  <si>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</si>
  <si>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</si>
  <si>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</si>
  <si>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</si>
  <si>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</si>
  <si>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</si>
  <si>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</si>
  <si>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</si>
  <si>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</si>
  <si>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</si>
  <si>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</si>
  <si>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</si>
  <si>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</si>
  <si>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</si>
  <si>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</si>
  <si>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</si>
  <si>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</si>
  <si>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</si>
  <si>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</si>
  <si>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</si>
  <si>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</si>
  <si>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</si>
  <si>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</si>
  <si>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</si>
  <si>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</si>
  <si>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</si>
  <si>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</si>
  <si>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</si>
  <si>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</si>
  <si>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</si>
  <si>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</si>
  <si>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</si>
  <si>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</si>
  <si>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</si>
  <si>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</si>
  <si>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</si>
  <si>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</si>
  <si>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</si>
  <si>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</si>
  <si>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</si>
  <si>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</si>
  <si>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</si>
  <si>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</si>
  <si>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</si>
  <si>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</si>
  <si>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</si>
  <si>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</si>
  <si>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</si>
  <si>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</si>
  <si>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</si>
  <si>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</si>
  <si>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</si>
  <si>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</si>
  <si>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</si>
  <si>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</si>
  <si>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</si>
  <si>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</si>
  <si>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</si>
  <si>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</si>
  <si>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</si>
  <si>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</si>
  <si>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</si>
  <si>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</si>
  <si>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</si>
  <si>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</si>
  <si>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</si>
  <si>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</si>
  <si>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</si>
  <si>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</si>
  <si>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</si>
  <si>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</si>
  <si>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</si>
  <si>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</si>
  <si>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</si>
  <si>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</si>
  <si>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</si>
  <si>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</si>
  <si>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</si>
  <si>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</si>
  <si>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</si>
  <si>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</si>
  <si>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</si>
  <si>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</si>
  <si>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</si>
  <si>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</si>
  <si>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</si>
  <si>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</si>
  <si>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</si>
  <si>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</si>
  <si>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</si>
  <si>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</si>
  <si>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</si>
  <si>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</si>
  <si>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</si>
  <si>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</si>
  <si>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</si>
  <si>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</si>
  <si>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</si>
  <si>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</si>
  <si>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</si>
  <si>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</si>
  <si>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</si>
  <si>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</si>
  <si>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</si>
  <si>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</si>
  <si>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</si>
  <si>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</si>
  <si>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</si>
  <si>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</si>
  <si>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</si>
  <si>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</si>
  <si>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</si>
  <si>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</si>
  <si>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</si>
  <si>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</si>
  <si>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</si>
  <si>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</si>
  <si>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</si>
  <si>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</si>
  <si>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</si>
  <si>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</si>
  <si>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</si>
  <si>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</si>
  <si>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</si>
  <si>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</si>
  <si>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</si>
  <si>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</si>
  <si>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</si>
  <si>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</si>
  <si>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</si>
  <si>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</si>
  <si>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</si>
  <si>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</si>
  <si>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</si>
  <si>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</si>
  <si>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</si>
  <si>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</si>
  <si>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</si>
  <si>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</si>
  <si>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</si>
  <si>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</si>
  <si>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</si>
  <si>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</si>
  <si>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</si>
  <si>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</si>
  <si>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</si>
  <si>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</si>
  <si>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</si>
  <si>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</si>
  <si>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</si>
  <si>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</si>
  <si>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</si>
  <si>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</si>
  <si>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</si>
  <si>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</si>
  <si>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</si>
  <si>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</si>
  <si>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</si>
  <si>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</si>
  <si>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</si>
  <si>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</si>
  <si>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</si>
  <si>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</si>
  <si>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</si>
  <si>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</si>
  <si>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</si>
  <si>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</si>
  <si>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</si>
  <si>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</si>
  <si>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</si>
  <si>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</si>
  <si>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</si>
  <si>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</si>
  <si>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</si>
  <si>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</si>
  <si>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</si>
  <si>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</si>
  <si>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</si>
  <si>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</si>
  <si>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</si>
  <si>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</si>
  <si>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</si>
  <si>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</si>
  <si>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</si>
  <si>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</si>
  <si>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</si>
  <si>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</si>
  <si>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</si>
  <si>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</si>
  <si>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</si>
  <si>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</si>
  <si>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</si>
  <si>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</si>
  <si>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</si>
  <si>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</si>
  <si>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</si>
  <si>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</si>
  <si>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</si>
  <si>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</si>
  <si>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</si>
  <si>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</si>
  <si>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</si>
  <si>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</si>
  <si>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</si>
  <si>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</si>
  <si>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</si>
  <si>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</si>
  <si>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</si>
  <si>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</si>
  <si>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</si>
  <si>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</si>
  <si>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</si>
  <si>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</si>
  <si>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</si>
  <si>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</si>
  <si>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</si>
  <si>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</si>
  <si>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</si>
  <si>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</si>
  <si>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</si>
  <si>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</si>
  <si>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</si>
  <si>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</si>
  <si>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</si>
  <si>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</si>
  <si>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</si>
  <si>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</si>
  <si>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</si>
  <si>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</si>
  <si>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</si>
  <si>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</si>
  <si>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</si>
  <si>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</si>
  <si>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</si>
  <si>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</si>
  <si>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</si>
  <si>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</si>
  <si>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</si>
  <si>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</si>
  <si>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</si>
  <si>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</si>
  <si>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</si>
  <si>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</si>
  <si>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</si>
  <si>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</si>
  <si>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</si>
  <si>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</si>
  <si>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</si>
  <si>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</si>
  <si>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</si>
  <si>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</si>
  <si>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</si>
  <si>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</si>
  <si>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</si>
  <si>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</si>
  <si>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</si>
  <si>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</si>
  <si>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</si>
  <si>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</si>
  <si>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</si>
  <si>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</si>
  <si>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</si>
  <si>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</si>
  <si>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</si>
  <si>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</si>
  <si>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</si>
  <si>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</si>
  <si>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</si>
  <si>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</si>
  <si>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</si>
  <si>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</si>
  <si>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</si>
  <si>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</si>
  <si>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</si>
  <si>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</si>
  <si>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</si>
  <si>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</si>
  <si>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</si>
  <si>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</si>
  <si>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</si>
  <si>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</si>
  <si>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</si>
  <si>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</si>
  <si>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</si>
  <si>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</si>
  <si>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</si>
  <si>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</si>
  <si>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</si>
  <si>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</si>
  <si>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</si>
  <si>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</si>
  <si>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</si>
  <si>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</si>
  <si>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</si>
  <si>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</si>
  <si>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</si>
  <si>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</si>
  <si>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</si>
  <si>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</si>
  <si>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</si>
  <si>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</si>
  <si>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</si>
  <si>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</si>
  <si>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</si>
  <si>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</si>
  <si>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</si>
  <si>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</si>
  <si>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</si>
  <si>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</si>
  <si>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</si>
  <si>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</si>
  <si>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</si>
  <si>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</si>
  <si>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</si>
  <si>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</si>
  <si>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</si>
  <si>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</si>
  <si>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</si>
  <si>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</si>
  <si>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</si>
  <si>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</si>
  <si>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</si>
  <si>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</si>
  <si>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</si>
  <si>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</si>
  <si>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</si>
  <si>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</si>
  <si>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</si>
  <si>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</si>
  <si>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</si>
  <si>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</si>
  <si>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</si>
  <si>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</si>
  <si>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</si>
  <si>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</si>
  <si>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</si>
  <si>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</si>
  <si>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</si>
  <si>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</si>
  <si>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</si>
  <si>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</si>
  <si>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</si>
  <si>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</si>
  <si>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</si>
  <si>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</si>
  <si>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</si>
  <si>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</si>
  <si>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</si>
  <si>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</si>
  <si>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</si>
  <si>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</si>
  <si>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</si>
  <si>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</si>
  <si>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</si>
  <si>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</si>
  <si>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</si>
  <si>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</si>
  <si>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</si>
  <si>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</si>
  <si>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</si>
  <si>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</si>
  <si>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</si>
  <si>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</si>
  <si>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</si>
  <si>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</si>
  <si>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</si>
  <si>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</si>
  <si>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</si>
  <si>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</si>
  <si>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</si>
  <si>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</si>
  <si>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</si>
  <si>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</si>
  <si>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</si>
  <si>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</si>
  <si>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</si>
  <si>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</si>
  <si>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</si>
  <si>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</si>
  <si>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</si>
  <si>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</si>
  <si>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</si>
  <si>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</si>
  <si>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</si>
  <si>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</si>
  <si>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</si>
  <si>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</si>
  <si>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</si>
  <si>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</si>
  <si>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</si>
  <si>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</si>
  <si>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</si>
  <si>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</si>
  <si>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</si>
  <si>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</si>
  <si>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</si>
  <si>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</si>
  <si>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</si>
  <si>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</si>
  <si>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</si>
  <si>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</si>
  <si>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</si>
  <si>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</si>
  <si>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</si>
  <si>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</si>
  <si>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</si>
  <si>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</si>
  <si>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</si>
  <si>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</si>
  <si>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</si>
  <si>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</si>
  <si>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</si>
  <si>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</si>
  <si>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</si>
  <si>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</si>
  <si>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</si>
  <si>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</si>
  <si>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</si>
  <si>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</si>
  <si>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</si>
  <si>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</si>
  <si>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</si>
  <si>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</si>
  <si>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</si>
  <si>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</si>
  <si>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</si>
  <si>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</si>
  <si>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</si>
  <si>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</si>
  <si>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</si>
  <si>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</si>
  <si>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</si>
  <si>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</si>
  <si>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</si>
  <si>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</si>
  <si>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</si>
  <si>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</si>
  <si>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</si>
  <si>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</si>
  <si>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</si>
  <si>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</si>
  <si>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</si>
  <si>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</si>
  <si>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</si>
  <si>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</si>
  <si>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</si>
  <si>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</si>
  <si>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</si>
  <si>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</si>
  <si>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</si>
  <si>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</si>
  <si>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</si>
  <si>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</si>
  <si>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</si>
  <si>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</si>
  <si>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</si>
  <si>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</si>
  <si>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</si>
  <si>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</si>
  <si>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</si>
  <si>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</si>
  <si>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</si>
  <si>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</si>
  <si>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</si>
  <si>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</si>
  <si>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</si>
  <si>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</si>
  <si>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</si>
  <si>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</si>
  <si>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</si>
  <si>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</si>
  <si>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</si>
  <si>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</si>
  <si>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</si>
  <si>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</si>
  <si>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</si>
  <si>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</si>
  <si>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</si>
  <si>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</si>
  <si>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</si>
  <si>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</si>
  <si>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</si>
  <si>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</si>
  <si>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</si>
  <si>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</si>
  <si>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</si>
  <si>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</si>
  <si>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</si>
  <si>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</si>
  <si>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</si>
  <si>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</si>
  <si>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</si>
  <si>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</si>
  <si>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</si>
  <si>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</si>
  <si>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</si>
  <si>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</si>
  <si>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</si>
  <si>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</si>
  <si>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</si>
  <si>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</si>
  <si>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</si>
  <si>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</si>
  <si>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</si>
  <si>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</si>
  <si>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</si>
  <si>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</si>
  <si>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</si>
  <si>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</si>
  <si>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</si>
  <si>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</si>
  <si>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</si>
  <si>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</si>
  <si>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</si>
  <si>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</si>
  <si>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</si>
  <si>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</si>
  <si>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</si>
  <si>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</si>
  <si>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</si>
  <si>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</si>
  <si>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</si>
  <si>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</si>
  <si>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</si>
  <si>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</si>
  <si>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</si>
  <si>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</si>
  <si>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</si>
  <si>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</si>
  <si>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</si>
  <si>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</si>
  <si>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</si>
  <si>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</si>
  <si>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</si>
  <si>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</si>
  <si>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</si>
  <si>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</si>
  <si>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</si>
  <si>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</si>
  <si>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</si>
  <si>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</si>
  <si>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</si>
  <si>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</si>
  <si>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</si>
  <si>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</si>
  <si>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</si>
  <si>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</si>
  <si>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</si>
  <si>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</si>
  <si>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</si>
  <si>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</si>
  <si>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</si>
  <si>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</si>
  <si>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</si>
  <si>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</si>
  <si>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</si>
  <si>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</si>
  <si>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</si>
  <si>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</si>
  <si>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</si>
  <si>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</si>
  <si>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</si>
  <si>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</si>
  <si>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</si>
  <si>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</si>
  <si>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</si>
  <si>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</si>
  <si>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</si>
  <si>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</si>
  <si>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</si>
  <si>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</si>
  <si>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</si>
  <si>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</si>
  <si>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</si>
  <si>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</si>
  <si>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</si>
  <si>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</si>
  <si>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</si>
  <si>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</si>
  <si>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</si>
  <si>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</si>
  <si>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</si>
  <si>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</si>
  <si>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</si>
  <si>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</si>
  <si>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</si>
  <si>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</si>
  <si>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</si>
  <si>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</si>
  <si>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</si>
  <si>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</si>
  <si>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</si>
  <si>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</si>
  <si>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</si>
  <si>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</si>
  <si>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</si>
  <si>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</si>
  <si>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</si>
  <si>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</si>
  <si>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</si>
  <si>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</si>
  <si>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</si>
  <si>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</si>
  <si>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</si>
  <si>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</si>
  <si>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</si>
  <si>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</si>
  <si>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</si>
  <si>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</si>
  <si>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</si>
  <si>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</si>
  <si>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</si>
  <si>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</si>
  <si>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</si>
  <si>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</si>
  <si>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</si>
  <si>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</si>
  <si>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</si>
  <si>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</si>
  <si>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</si>
  <si>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</si>
  <si>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</si>
  <si>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</si>
  <si>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</si>
  <si>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</si>
  <si>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</si>
  <si>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</si>
  <si>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</si>
  <si>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</si>
  <si>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</si>
  <si>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</si>
  <si>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</si>
  <si>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</si>
  <si>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</si>
  <si>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</si>
  <si>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</si>
  <si>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</si>
  <si>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</si>
  <si>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</si>
  <si>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</si>
  <si>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</si>
  <si>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</si>
  <si>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</si>
  <si>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</si>
  <si>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</si>
  <si>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</si>
  <si>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</si>
  <si>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</si>
  <si>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</si>
  <si>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</si>
  <si>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</si>
  <si>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</si>
  <si>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</si>
  <si>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</si>
  <si>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</si>
  <si>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</si>
  <si>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</si>
  <si>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</si>
  <si>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</si>
  <si>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</si>
  <si>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</si>
  <si>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</si>
  <si>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</si>
  <si>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</si>
  <si>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</si>
  <si>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</si>
  <si>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</si>
  <si>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</si>
  <si>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</si>
  <si>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</si>
  <si>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</si>
  <si>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</si>
  <si>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</si>
  <si>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</si>
  <si>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</si>
  <si>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</si>
  <si>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</si>
  <si>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</si>
  <si>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</si>
  <si>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</si>
  <si>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</si>
  <si>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</si>
  <si>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</si>
  <si>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</si>
  <si>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</si>
  <si>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</si>
  <si>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</si>
  <si>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</si>
  <si>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</si>
  <si>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</si>
  <si>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</si>
  <si>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</si>
  <si>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</si>
  <si>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</si>
  <si>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</si>
  <si>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</si>
  <si>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</si>
  <si>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</si>
  <si>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</si>
  <si>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</si>
  <si>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</si>
  <si>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</si>
  <si>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</si>
  <si>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</si>
  <si>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</si>
  <si>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</si>
  <si>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</si>
  <si>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</si>
  <si>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</si>
  <si>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</si>
  <si>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</si>
  <si>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</si>
  <si>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</si>
  <si>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</si>
  <si>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</si>
  <si>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</si>
  <si>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</si>
  <si>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</si>
  <si>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</si>
  <si>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</si>
  <si>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</si>
  <si>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</si>
  <si>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</si>
  <si>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</si>
  <si>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</si>
  <si>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</si>
  <si>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</si>
  <si>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</si>
  <si>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</si>
  <si>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</si>
  <si>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</si>
  <si>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</si>
  <si>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</si>
  <si>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</si>
  <si>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</si>
  <si>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</si>
  <si>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</si>
  <si>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</si>
  <si>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</si>
  <si>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</si>
  <si>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</si>
  <si>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</si>
  <si>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</si>
  <si>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</si>
  <si>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</si>
  <si>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</si>
  <si>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</si>
  <si>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</si>
  <si>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</si>
  <si>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</si>
  <si>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</si>
  <si>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</si>
  <si>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</si>
  <si>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</si>
  <si>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</si>
  <si>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</si>
  <si>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</si>
  <si>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</si>
  <si>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</si>
  <si>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</si>
  <si>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</si>
  <si>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</si>
  <si>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</si>
  <si>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</si>
  <si>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</si>
  <si>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</si>
  <si>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</si>
  <si>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</si>
  <si>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</si>
  <si>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</si>
  <si>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</si>
  <si>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</si>
  <si>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</si>
  <si>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</si>
  <si>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</si>
  <si>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</si>
  <si>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</si>
  <si>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</si>
  <si>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</si>
  <si>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</si>
  <si>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</si>
  <si>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</si>
  <si>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</si>
  <si>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</si>
  <si>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</si>
  <si>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</si>
  <si>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</si>
  <si>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</si>
  <si>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</si>
  <si>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</si>
  <si>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</si>
  <si>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</si>
  <si>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</si>
  <si>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</si>
  <si>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</si>
  <si>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</si>
  <si>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</si>
  <si>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</si>
  <si>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</si>
  <si>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</si>
  <si>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</si>
  <si>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</si>
  <si>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</si>
  <si>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</si>
  <si>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</si>
  <si>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</si>
  <si>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</si>
  <si>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</si>
  <si>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</si>
  <si>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</si>
  <si>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</si>
  <si>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</si>
  <si>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</si>
  <si>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</si>
  <si>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</si>
  <si>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</si>
  <si>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</si>
  <si>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</si>
  <si>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</si>
  <si>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</si>
  <si>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</si>
  <si>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</si>
  <si>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</si>
  <si>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</si>
  <si>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</si>
  <si>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</si>
  <si>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</si>
  <si>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</si>
  <si>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</si>
  <si>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</si>
  <si>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</si>
  <si>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</si>
  <si>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</si>
  <si>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</si>
  <si>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</si>
  <si>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</si>
  <si>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</si>
  <si>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</si>
  <si>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</si>
  <si>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</si>
  <si>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</si>
  <si>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</si>
  <si>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</si>
  <si>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</si>
  <si>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</si>
  <si>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</si>
  <si>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</si>
  <si>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</si>
  <si>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</si>
  <si>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</si>
  <si>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</si>
  <si>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</si>
  <si>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</si>
  <si>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</si>
  <si>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</si>
  <si>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</si>
  <si>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</si>
  <si>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</si>
  <si>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</si>
  <si>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</si>
  <si>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</si>
  <si>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</si>
  <si>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</si>
  <si>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</si>
  <si>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</si>
  <si>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</si>
  <si>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</si>
  <si>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</si>
  <si>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</si>
  <si>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</si>
  <si>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</si>
  <si>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</si>
  <si>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</si>
  <si>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</si>
  <si>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</si>
  <si>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</si>
  <si>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</si>
  <si>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</si>
  <si>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</si>
  <si>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</si>
  <si>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</si>
  <si>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</si>
  <si>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</si>
  <si>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</si>
  <si>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</si>
  <si>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</si>
  <si>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</si>
  <si>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</si>
  <si>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</si>
  <si>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</si>
  <si>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</si>
  <si>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</si>
  <si>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</si>
  <si>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</si>
  <si>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</si>
  <si>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</si>
  <si>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</si>
  <si>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</si>
  <si>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</si>
  <si>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</si>
  <si>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</si>
  <si>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</si>
  <si>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</si>
  <si>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</si>
  <si>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</si>
  <si>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</si>
  <si>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</si>
  <si>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</si>
  <si>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</si>
  <si>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</si>
  <si>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</si>
  <si>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</si>
  <si>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</si>
  <si>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</si>
  <si>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</si>
  <si>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</si>
  <si>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</si>
  <si>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</si>
  <si>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</si>
  <si>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</si>
  <si>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</si>
  <si>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</si>
  <si>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</si>
  <si>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</si>
  <si>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</si>
  <si>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</si>
  <si>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</si>
  <si>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</si>
  <si>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</si>
  <si>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</si>
  <si>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</si>
  <si>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</si>
  <si>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</si>
  <si>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</si>
  <si>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</si>
  <si>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</si>
  <si>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</si>
  <si>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</si>
  <si>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</si>
  <si>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</si>
  <si>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</si>
  <si>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</si>
  <si>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</si>
  <si>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</si>
  <si>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</si>
  <si>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</si>
  <si>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</si>
  <si>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</si>
  <si>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</si>
  <si>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</si>
  <si>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</si>
  <si>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</si>
  <si>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</si>
  <si>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</si>
  <si>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</si>
  <si>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</si>
  <si>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</si>
  <si>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</si>
  <si>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</si>
  <si>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</si>
  <si>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</si>
  <si>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</si>
  <si>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</si>
  <si>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</si>
  <si>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</si>
  <si>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</si>
  <si>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</si>
  <si>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</si>
  <si>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</si>
  <si>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</si>
  <si>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</si>
  <si>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</si>
  <si>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</si>
  <si>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</si>
  <si>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</si>
  <si>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</si>
  <si>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</si>
  <si>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</si>
  <si>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</si>
  <si>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</si>
  <si>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</si>
  <si>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</si>
  <si>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</si>
  <si>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</si>
  <si>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</si>
  <si>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</si>
  <si>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</si>
  <si>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</si>
  <si>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</si>
  <si>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</si>
  <si>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</si>
  <si>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</si>
  <si>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</si>
  <si>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</si>
  <si>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</si>
  <si>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</si>
  <si>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</si>
  <si>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</si>
  <si>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</si>
  <si>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</si>
  <si>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</si>
  <si>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</si>
  <si>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</si>
  <si>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</si>
  <si>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</si>
  <si>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</si>
  <si>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</si>
  <si>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</si>
  <si>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</si>
  <si>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</si>
  <si>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</si>
  <si>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</si>
  <si>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</si>
  <si>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</si>
  <si>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</si>
  <si>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</si>
  <si>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</si>
  <si>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</si>
  <si>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</si>
  <si>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</si>
  <si>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</si>
  <si>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</si>
  <si>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</si>
  <si>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</si>
  <si>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</si>
  <si>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</si>
  <si>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</si>
  <si>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</si>
  <si>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</si>
  <si>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</si>
  <si>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</si>
  <si>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</si>
  <si>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</si>
  <si>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</si>
  <si>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</si>
  <si>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</si>
  <si>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</si>
  <si>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</si>
  <si>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</si>
  <si>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</si>
  <si>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</si>
  <si>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</si>
  <si>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</si>
  <si>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</si>
  <si>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</si>
  <si>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</si>
  <si>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</si>
  <si>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</si>
  <si>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</si>
  <si>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</si>
  <si>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</si>
  <si>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</si>
  <si>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</si>
  <si>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</si>
  <si>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</si>
  <si>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</si>
  <si>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</si>
  <si>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</si>
  <si>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</si>
  <si>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</si>
  <si>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</si>
  <si>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</si>
  <si>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</si>
  <si>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</si>
  <si>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</si>
  <si>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</si>
  <si>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</si>
  <si>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</si>
  <si>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</si>
  <si>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</si>
  <si>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</si>
  <si>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</si>
  <si>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</si>
  <si>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</si>
  <si>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</si>
  <si>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</si>
  <si>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</si>
  <si>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</si>
  <si>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</si>
  <si>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</si>
  <si>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</si>
  <si>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</si>
  <si>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</si>
  <si>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</si>
  <si>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</si>
  <si>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</si>
  <si>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</si>
  <si>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</si>
  <si>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</si>
  <si>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</si>
  <si>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</si>
  <si>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</si>
  <si>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</si>
  <si>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</si>
  <si>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</si>
  <si>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</si>
  <si>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</si>
  <si>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</si>
  <si>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</si>
  <si>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</si>
  <si>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</si>
  <si>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</si>
  <si>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</si>
  <si>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</si>
  <si>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</si>
  <si>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</si>
  <si>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</si>
  <si>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</si>
  <si>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</si>
  <si>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</si>
  <si>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</si>
  <si>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</si>
  <si>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</si>
  <si>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</si>
  <si>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</si>
  <si>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</si>
  <si>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</si>
  <si>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</si>
  <si>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</si>
  <si>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</si>
  <si>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</si>
  <si>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</si>
  <si>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</si>
  <si>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</si>
  <si>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</si>
  <si>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</si>
  <si>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</si>
  <si>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</si>
  <si>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</si>
  <si>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</si>
  <si>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</si>
  <si>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</si>
  <si>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</si>
  <si>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</si>
  <si>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</si>
  <si>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</si>
  <si>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</si>
  <si>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</si>
  <si>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</si>
  <si>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</si>
  <si>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</si>
  <si>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</si>
  <si>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</si>
  <si>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</si>
  <si>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</si>
  <si>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</si>
  <si>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</si>
  <si>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</si>
  <si>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</si>
  <si>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</si>
  <si>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</si>
  <si>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</si>
  <si>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</si>
  <si>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</si>
  <si>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</si>
  <si>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</si>
  <si>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</si>
  <si>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</si>
  <si>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</si>
  <si>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</si>
  <si>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</si>
  <si>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</si>
  <si>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</si>
  <si>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</si>
  <si>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</si>
  <si>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</si>
  <si>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</si>
  <si>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</si>
  <si>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</si>
  <si>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</si>
  <si>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</si>
  <si>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</si>
  <si>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</si>
  <si>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</si>
  <si>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</si>
  <si>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</si>
  <si>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</si>
  <si>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</si>
  <si>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</si>
  <si>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</si>
  <si>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</si>
  <si>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</si>
  <si>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</si>
  <si>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</si>
  <si>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</si>
  <si>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</si>
  <si>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</si>
  <si>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</si>
  <si>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</si>
  <si>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</si>
  <si>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</si>
  <si>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</si>
  <si>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</si>
  <si>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</si>
  <si>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</si>
  <si>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</si>
  <si>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</si>
  <si>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</si>
  <si>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</si>
  <si>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</si>
  <si>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</si>
  <si>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</si>
  <si>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</si>
  <si>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</si>
  <si>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</si>
  <si>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</si>
  <si>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</si>
  <si>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</si>
  <si>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</si>
  <si>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</si>
  <si>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</si>
  <si>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</si>
  <si>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</si>
  <si>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</si>
  <si>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</si>
  <si>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</si>
  <si>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</si>
  <si>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</si>
  <si>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</si>
  <si>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</si>
  <si>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</si>
  <si>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</si>
  <si>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</si>
  <si>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</si>
  <si>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</si>
  <si>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</si>
  <si>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</si>
  <si>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</si>
  <si>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</si>
  <si>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</si>
  <si>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</si>
  <si>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</si>
  <si>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</si>
  <si>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</si>
  <si>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</si>
  <si>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</si>
  <si>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</si>
  <si>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</si>
  <si>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</si>
  <si>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</si>
  <si>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</si>
  <si>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</si>
  <si>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</si>
  <si>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</si>
  <si>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</si>
  <si>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</si>
  <si>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</si>
  <si>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</si>
  <si>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</si>
  <si>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</si>
  <si>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</si>
  <si>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</si>
  <si>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</si>
  <si>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</si>
  <si>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</si>
  <si>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</si>
  <si>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</si>
  <si>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</si>
  <si>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</si>
  <si>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</si>
  <si>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</si>
  <si>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</si>
  <si>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</si>
  <si>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</si>
  <si>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</si>
  <si>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</si>
  <si>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</si>
  <si>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</si>
  <si>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</si>
  <si>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</si>
  <si>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</si>
  <si>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</si>
  <si>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</si>
  <si>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</si>
  <si>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</si>
  <si>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</si>
  <si>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</si>
  <si>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</si>
  <si>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</si>
  <si>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</si>
  <si>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</si>
  <si>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</si>
  <si>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</si>
  <si>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</si>
  <si>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</si>
  <si>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</si>
  <si>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</si>
  <si>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</si>
  <si>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</si>
  <si>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</si>
  <si>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</si>
  <si>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</si>
  <si>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</si>
  <si>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</si>
  <si>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</si>
  <si>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</si>
  <si>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</si>
  <si>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</si>
  <si>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</si>
  <si>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</si>
  <si>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</si>
  <si>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</si>
  <si>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</si>
  <si>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</si>
  <si>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</si>
  <si>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</si>
  <si>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</si>
  <si>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</si>
  <si>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</si>
  <si>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</si>
  <si>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</si>
  <si>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</si>
  <si>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</si>
  <si>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</si>
  <si>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</si>
  <si>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</si>
  <si>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</si>
  <si>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</si>
  <si>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</si>
  <si>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</si>
  <si>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</si>
  <si>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</si>
  <si>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</si>
  <si>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</si>
  <si>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</si>
  <si>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</si>
  <si>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</si>
  <si>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</si>
  <si>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</si>
  <si>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</si>
  <si>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</si>
  <si>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</si>
  <si>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</si>
  <si>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</si>
  <si>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</si>
  <si>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</si>
  <si>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</si>
  <si>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</si>
  <si>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</si>
  <si>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</si>
  <si>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</si>
  <si>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</si>
  <si>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</si>
  <si>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</si>
  <si>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</si>
  <si>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</si>
  <si>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</si>
  <si>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</si>
  <si>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</si>
  <si>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</si>
  <si>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</si>
  <si>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</si>
  <si>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</si>
  <si>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</si>
  <si>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</si>
  <si>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</si>
  <si>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</si>
  <si>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</si>
  <si>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</si>
  <si>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</si>
  <si>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</si>
  <si>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</si>
  <si>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</si>
  <si>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</si>
  <si>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</si>
  <si>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</si>
  <si>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</si>
  <si>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</si>
  <si>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</si>
  <si>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</si>
  <si>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</si>
  <si>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</si>
  <si>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</si>
  <si>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</si>
  <si>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</si>
  <si>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</si>
  <si>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</si>
  <si>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</si>
  <si>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</si>
  <si>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</si>
  <si>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</si>
  <si>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</si>
  <si>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</si>
  <si>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</si>
  <si>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</si>
  <si>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</si>
  <si>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</si>
  <si>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</si>
  <si>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</si>
  <si>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</si>
  <si>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</si>
  <si>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</si>
  <si>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</si>
  <si>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</si>
  <si>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</si>
  <si>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</si>
  <si>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</si>
  <si>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</si>
  <si>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</si>
  <si>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</si>
  <si>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</si>
  <si>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</si>
  <si>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</si>
  <si>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</si>
  <si>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</si>
  <si>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</si>
  <si>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</si>
  <si>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</si>
  <si>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</si>
  <si>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</si>
  <si>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</si>
  <si>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</si>
  <si>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</si>
  <si>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</si>
  <si>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</si>
  <si>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</si>
  <si>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</si>
  <si>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</si>
  <si>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</si>
  <si>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</si>
  <si>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</si>
  <si>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</si>
  <si>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</si>
  <si>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</si>
  <si>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</si>
  <si>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</si>
  <si>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</si>
  <si>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</si>
  <si>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</si>
  <si>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</si>
  <si>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</si>
  <si>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</si>
  <si>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</si>
  <si>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</si>
  <si>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</si>
  <si>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</si>
  <si>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</si>
  <si>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</si>
  <si>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</si>
  <si>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</si>
  <si>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</si>
  <si>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</si>
  <si>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</si>
  <si>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</si>
  <si>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</si>
  <si>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</si>
  <si>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</si>
  <si>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</si>
  <si>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</si>
  <si>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</si>
  <si>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</si>
  <si>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</si>
  <si>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</si>
  <si>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</si>
  <si>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</si>
  <si>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</si>
  <si>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</si>
  <si>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</si>
  <si>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</si>
  <si>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</si>
  <si>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</si>
  <si>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</si>
  <si>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</si>
  <si>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</si>
  <si>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</si>
  <si>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</si>
  <si>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</si>
  <si>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</si>
  <si>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</si>
  <si>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</si>
  <si>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</si>
  <si>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</si>
  <si>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</si>
  <si>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</si>
  <si>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</si>
  <si>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</si>
  <si>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</si>
  <si>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</si>
  <si>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</si>
  <si>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</si>
  <si>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</si>
  <si>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</si>
  <si>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</si>
  <si>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</si>
  <si>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</si>
  <si>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</si>
  <si>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</si>
  <si>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</si>
  <si>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</si>
  <si>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</si>
  <si>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</si>
  <si>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</si>
  <si>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</si>
  <si>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</si>
  <si>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</si>
  <si>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</si>
  <si>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</si>
  <si>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</si>
  <si>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</si>
  <si>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</si>
  <si>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</si>
  <si>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</si>
  <si>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</si>
  <si>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</si>
  <si>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</si>
  <si>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</si>
  <si>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</si>
  <si>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</si>
  <si>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</si>
  <si>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</si>
  <si>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</si>
  <si>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</si>
  <si>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</si>
  <si>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</si>
  <si>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</si>
  <si>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</si>
  <si>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</si>
  <si>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</si>
  <si>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</si>
  <si>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</si>
  <si>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</si>
  <si>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</si>
  <si>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</si>
  <si>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</si>
  <si>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</si>
  <si>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</si>
  <si>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</si>
  <si>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</si>
  <si>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</si>
  <si>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</si>
  <si>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</si>
  <si>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</si>
  <si>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</si>
  <si>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</si>
  <si>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</si>
  <si>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</si>
  <si>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</si>
  <si>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</si>
  <si>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</si>
  <si>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</si>
  <si>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</si>
  <si>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</si>
  <si>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</si>
  <si>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</si>
  <si>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</si>
  <si>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</si>
  <si>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</si>
  <si>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</si>
  <si>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</si>
  <si>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</si>
  <si>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</si>
  <si>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</si>
  <si>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</si>
  <si>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</si>
  <si>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</si>
  <si>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</si>
  <si>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</si>
  <si>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</si>
  <si>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</si>
  <si>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</si>
  <si>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</si>
  <si>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</si>
  <si>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</si>
  <si>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</si>
  <si>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</si>
  <si>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</si>
  <si>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</si>
  <si>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</si>
  <si>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</si>
  <si>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</si>
  <si>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</si>
  <si>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</si>
  <si>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</si>
  <si>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</si>
  <si>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</si>
  <si>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</si>
  <si>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</si>
  <si>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</si>
  <si>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</si>
  <si>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</si>
  <si>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</si>
  <si>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</si>
  <si>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</si>
  <si>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</si>
  <si>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</si>
  <si>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</si>
  <si>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</si>
  <si>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</si>
  <si>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</si>
  <si>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</si>
  <si>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</si>
  <si>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</si>
  <si>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</si>
  <si>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</si>
  <si>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</si>
  <si>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</si>
  <si>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</si>
  <si>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</si>
  <si>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</si>
  <si>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</si>
  <si>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</si>
  <si>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</si>
  <si>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</si>
  <si>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</si>
  <si>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</si>
  <si>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</si>
  <si>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</si>
  <si>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</si>
  <si>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</si>
  <si>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</si>
  <si>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</si>
  <si>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</si>
  <si>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</si>
  <si>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</si>
  <si>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</si>
  <si>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</si>
  <si>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</si>
  <si>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</si>
  <si>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</si>
  <si>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</si>
  <si>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</si>
  <si>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</si>
  <si>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</si>
  <si>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</si>
  <si>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</si>
  <si>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</si>
  <si>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</si>
  <si>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</si>
  <si>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</si>
  <si>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</si>
  <si>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</si>
  <si>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</si>
  <si>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</si>
  <si>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</si>
  <si>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</si>
  <si>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</si>
  <si>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</si>
  <si>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</si>
  <si>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</si>
  <si>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</si>
  <si>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</si>
  <si>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</si>
  <si>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</si>
  <si>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</si>
  <si>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</si>
  <si>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</si>
  <si>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</si>
  <si>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</si>
  <si>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</si>
  <si>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</si>
  <si>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</si>
  <si>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</si>
  <si>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</si>
  <si>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</si>
  <si>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</si>
  <si>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</si>
  <si>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</si>
  <si>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</si>
  <si>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</si>
  <si>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</si>
  <si>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</si>
  <si>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</si>
  <si>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</si>
  <si>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</si>
  <si>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</si>
  <si>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</si>
  <si>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</si>
  <si>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</si>
  <si>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</si>
  <si>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</si>
  <si>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</si>
  <si>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</si>
  <si>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</si>
  <si>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</si>
  <si>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</si>
  <si>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</si>
  <si>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</si>
  <si>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</si>
  <si>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</si>
  <si>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</si>
  <si>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</si>
  <si>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</si>
  <si>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</si>
  <si>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</si>
  <si>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</si>
  <si>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</si>
  <si>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</si>
  <si>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</si>
  <si>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</si>
  <si>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</si>
  <si>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</si>
  <si>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</si>
  <si>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</si>
  <si>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</si>
  <si>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</si>
  <si>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</si>
  <si>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</si>
  <si>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</si>
  <si>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</si>
  <si>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</si>
  <si>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</si>
  <si>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</si>
  <si>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</si>
  <si>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</si>
  <si>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</si>
  <si>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</si>
  <si>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</si>
  <si>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</si>
  <si>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</si>
  <si>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</si>
  <si>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</si>
  <si>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</si>
  <si>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</si>
  <si>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</si>
  <si>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</si>
  <si>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</si>
  <si>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</si>
  <si>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</si>
  <si>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</si>
  <si>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</si>
  <si>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</si>
  <si>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</si>
  <si>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</si>
  <si>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</si>
  <si>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</si>
  <si>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</si>
  <si>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</si>
  <si>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</si>
  <si>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</si>
  <si>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</si>
  <si>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</si>
  <si>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</si>
  <si>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</si>
  <si>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</si>
  <si>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</si>
  <si>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</si>
  <si>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</si>
  <si>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</si>
  <si>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</si>
  <si>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</si>
  <si>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</si>
  <si>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</si>
  <si>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</si>
  <si>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</si>
  <si>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</si>
  <si>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</si>
  <si>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</si>
  <si>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</si>
  <si>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</si>
  <si>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</si>
  <si>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</si>
  <si>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</si>
  <si>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</si>
  <si>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</si>
  <si>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</si>
  <si>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</si>
  <si>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</si>
  <si>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</si>
  <si>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</si>
  <si>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</si>
  <si>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</si>
  <si>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</si>
  <si>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</si>
  <si>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</si>
  <si>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</si>
  <si>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</si>
  <si>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</si>
  <si>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</si>
  <si>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</si>
  <si>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</si>
  <si>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</si>
  <si>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</si>
  <si>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</si>
  <si>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</si>
  <si>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</si>
  <si>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</si>
  <si>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</si>
  <si>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</si>
  <si>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</si>
  <si>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</si>
  <si>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</si>
  <si>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</si>
  <si>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</si>
  <si>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</si>
  <si>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</si>
  <si>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</si>
  <si>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</si>
  <si>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</si>
  <si>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</si>
  <si>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</si>
  <si>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</si>
  <si>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</si>
  <si>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</si>
  <si>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</si>
  <si>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</si>
  <si>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</si>
  <si>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</si>
  <si>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</si>
  <si>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</si>
  <si>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</si>
  <si>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</si>
  <si>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</si>
  <si>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</si>
  <si>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</si>
  <si>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</si>
  <si>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</si>
  <si>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</si>
  <si>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</si>
  <si>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</si>
  <si>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</si>
  <si>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</si>
  <si>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</si>
  <si>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</si>
  <si>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</si>
  <si>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</si>
  <si>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</si>
  <si>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</si>
  <si>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</si>
  <si>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</si>
  <si>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</si>
  <si>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</si>
  <si>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</si>
  <si>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</si>
  <si>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</si>
  <si>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</si>
  <si>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</si>
  <si>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</si>
  <si>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</si>
  <si>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</si>
  <si>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</si>
  <si>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</si>
  <si>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</si>
  <si>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</si>
  <si>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</si>
  <si>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</si>
  <si>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</si>
  <si>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</si>
  <si>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</si>
  <si>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</si>
  <si>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</si>
  <si>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</si>
  <si>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</si>
  <si>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</si>
  <si>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</si>
  <si>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</si>
  <si>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</si>
  <si>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</si>
  <si>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</si>
  <si>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</si>
  <si>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</si>
  <si>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</si>
  <si>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</si>
  <si>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</si>
  <si>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</si>
  <si>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</si>
  <si>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</si>
  <si>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</si>
  <si>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</si>
  <si>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</si>
  <si>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</si>
  <si>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</si>
  <si>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</si>
  <si>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</si>
  <si>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</si>
  <si>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</si>
  <si>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</si>
  <si>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</si>
  <si>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</si>
  <si>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</si>
  <si>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</si>
  <si>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</si>
  <si>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</si>
  <si>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</si>
  <si>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</si>
  <si>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</si>
  <si>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</si>
  <si>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</si>
  <si>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</si>
  <si>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</si>
  <si>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</si>
  <si>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</si>
  <si>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</si>
  <si>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</si>
  <si>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</si>
  <si>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</si>
  <si>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</si>
  <si>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</si>
  <si>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</si>
  <si>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</si>
  <si>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</si>
  <si>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</si>
  <si>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</si>
  <si>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</si>
  <si>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</si>
  <si>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</si>
  <si>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</si>
  <si>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</si>
  <si>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</si>
  <si>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</si>
  <si>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</si>
  <si>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</si>
  <si>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</si>
  <si>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</si>
  <si>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</si>
  <si>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</si>
  <si>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</si>
  <si>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</si>
  <si>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</si>
  <si>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</si>
  <si>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</si>
  <si>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</si>
  <si>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</si>
  <si>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</si>
  <si>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</si>
  <si>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</si>
  <si>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</si>
  <si>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</si>
  <si>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</si>
  <si>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</si>
  <si>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</si>
  <si>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</si>
  <si>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</si>
  <si>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</si>
  <si>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</si>
  <si>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</si>
  <si>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</si>
  <si>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</si>
  <si>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</si>
  <si>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</si>
  <si>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</si>
  <si>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</si>
  <si>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</si>
  <si>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</si>
  <si>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</si>
  <si>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</si>
  <si>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</si>
  <si>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</si>
  <si>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</si>
  <si>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</si>
  <si>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</si>
  <si>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</si>
  <si>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</si>
  <si>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</si>
  <si>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</si>
  <si>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</si>
  <si>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</si>
  <si>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</si>
  <si>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</si>
  <si>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</si>
  <si>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</si>
  <si>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</si>
  <si>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</si>
  <si>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</si>
  <si>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</si>
  <si>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</si>
  <si>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</si>
  <si>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</si>
  <si>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</si>
  <si>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</si>
  <si>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</si>
  <si>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</si>
  <si>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</si>
  <si>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</si>
  <si>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</si>
  <si>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</si>
  <si>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</si>
  <si>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</si>
  <si>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</si>
  <si>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</si>
  <si>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</si>
  <si>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</si>
  <si>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</si>
  <si>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</si>
  <si>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</si>
  <si>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</si>
  <si>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</si>
  <si>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</si>
  <si>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</si>
  <si>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</si>
  <si>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</si>
  <si>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</si>
  <si>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</si>
  <si>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</si>
  <si>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</si>
  <si>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</si>
  <si>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</si>
  <si>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</si>
  <si>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</si>
  <si>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</si>
  <si>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</si>
  <si>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</si>
  <si>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</si>
  <si>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</si>
  <si>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</si>
  <si>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</si>
  <si>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</si>
  <si>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</si>
  <si>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</si>
  <si>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</si>
  <si>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</si>
  <si>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</si>
  <si>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</si>
  <si>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</si>
  <si>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</si>
  <si>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</si>
  <si>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</si>
  <si>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</si>
  <si>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</si>
  <si>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</si>
  <si>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</si>
  <si>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</si>
  <si>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</si>
  <si>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</si>
  <si>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</si>
  <si>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</si>
  <si>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</si>
  <si>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</si>
  <si>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</si>
  <si>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</si>
  <si>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</si>
  <si>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</si>
  <si>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</si>
  <si>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</si>
  <si>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</si>
  <si>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</si>
  <si>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</si>
  <si>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</si>
  <si>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</si>
  <si>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</si>
  <si>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</si>
  <si>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</si>
  <si>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</si>
  <si>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</si>
  <si>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</si>
  <si>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</si>
  <si>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</si>
  <si>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</si>
  <si>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</si>
  <si>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</si>
  <si>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</si>
  <si>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</si>
  <si>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</si>
  <si>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</si>
  <si>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</si>
  <si>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</si>
  <si>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</si>
  <si>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</si>
  <si>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</si>
  <si>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</si>
  <si>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</si>
  <si>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</si>
  <si>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</si>
  <si>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</si>
  <si>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</si>
  <si>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</si>
  <si>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</si>
  <si>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</si>
  <si>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</si>
  <si>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</si>
  <si>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</si>
  <si>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</si>
  <si>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</si>
  <si>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</si>
  <si>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</si>
  <si>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</si>
  <si>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</si>
  <si>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</si>
  <si>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</si>
  <si>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</si>
  <si>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</si>
  <si>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</si>
  <si>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</si>
  <si>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</si>
  <si>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</si>
  <si>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</si>
  <si>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</si>
  <si>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</si>
  <si>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</si>
  <si>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</si>
  <si>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</si>
  <si>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</si>
  <si>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</si>
  <si>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</si>
  <si>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</si>
  <si>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</si>
  <si>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</si>
  <si>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</si>
  <si>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</si>
  <si>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</si>
  <si>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</si>
  <si>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</si>
  <si>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</si>
  <si>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</si>
  <si>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</si>
  <si>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</si>
  <si>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</si>
  <si>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</si>
  <si>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</si>
  <si>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</si>
  <si>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</si>
  <si>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</si>
  <si>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</si>
  <si>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</si>
  <si>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</si>
  <si>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</si>
  <si>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</si>
  <si>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</si>
  <si>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</si>
  <si>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</si>
  <si>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</si>
  <si>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</si>
  <si>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</si>
  <si>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</si>
  <si>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</si>
  <si>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</si>
  <si>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</si>
  <si>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</si>
  <si>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</si>
  <si>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</si>
  <si>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</si>
  <si>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</si>
  <si>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</si>
  <si>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</si>
  <si>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</si>
  <si>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</si>
  <si>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</si>
  <si>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</si>
  <si>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</si>
  <si>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</si>
  <si>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</si>
  <si>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</si>
  <si>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</si>
  <si>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</si>
  <si>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</si>
  <si>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</si>
  <si>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</si>
  <si>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</si>
  <si>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</si>
  <si>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</si>
  <si>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</si>
  <si>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</si>
  <si>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</si>
  <si>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</si>
  <si>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</si>
  <si>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</si>
  <si>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</si>
  <si>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</si>
  <si>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</si>
  <si>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</si>
  <si>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</si>
  <si>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</si>
  <si>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</si>
  <si>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</si>
  <si>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</si>
  <si>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</si>
  <si>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</si>
  <si>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</si>
  <si>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</si>
  <si>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</si>
  <si>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</si>
  <si>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</si>
  <si>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</si>
  <si>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</si>
  <si>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</si>
  <si>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</si>
  <si>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</si>
  <si>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</si>
  <si>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</si>
  <si>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</si>
  <si>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</si>
  <si>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</si>
  <si>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</si>
  <si>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</si>
  <si>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</si>
  <si>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</si>
  <si>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</si>
  <si>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</si>
  <si>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</si>
  <si>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</si>
  <si>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</si>
  <si>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</si>
  <si>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</si>
  <si>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</si>
  <si>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</si>
  <si>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</si>
  <si>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</si>
  <si>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</si>
  <si>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</si>
  <si>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</si>
  <si>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</si>
  <si>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</si>
  <si>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</si>
  <si>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</si>
  <si>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</si>
  <si>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</si>
  <si>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</si>
  <si>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</si>
  <si>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</si>
  <si>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</si>
  <si>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</si>
  <si>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</si>
  <si>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</si>
  <si>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</si>
  <si>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</si>
  <si>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</si>
  <si>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</si>
  <si>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</si>
  <si>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</si>
  <si>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</si>
  <si>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</si>
  <si>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</si>
  <si>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</si>
  <si>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</si>
  <si>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</si>
  <si>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</si>
  <si>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</si>
  <si>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</si>
  <si>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</si>
  <si>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</si>
  <si>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</si>
  <si>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</si>
  <si>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</si>
  <si>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</si>
  <si>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</si>
  <si>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</si>
  <si>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</si>
  <si>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</si>
  <si>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</si>
  <si>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</si>
  <si>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</si>
  <si>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</si>
  <si>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</si>
  <si>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</si>
  <si>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</si>
  <si>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</si>
  <si>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</si>
  <si>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</si>
  <si>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</si>
  <si>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</si>
  <si>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</si>
  <si>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</si>
  <si>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</si>
  <si>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</si>
  <si>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</si>
  <si>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</si>
  <si>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</si>
  <si>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</si>
  <si>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</si>
  <si>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</si>
  <si>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</si>
  <si>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</si>
  <si>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</si>
  <si>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</si>
  <si>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</si>
  <si>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</si>
  <si>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</si>
  <si>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</si>
  <si>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</si>
  <si>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</si>
  <si>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</si>
  <si>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</si>
  <si>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</si>
  <si>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</si>
  <si>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</si>
  <si>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</si>
  <si>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</si>
  <si>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</si>
  <si>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</si>
  <si>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</si>
  <si>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</si>
  <si>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</si>
  <si>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</si>
  <si>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</si>
  <si>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</si>
  <si>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</si>
  <si>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</si>
  <si>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</si>
  <si>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</si>
  <si>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</si>
  <si>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</si>
  <si>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</si>
  <si>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</si>
  <si>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</si>
  <si>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</si>
  <si>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</si>
  <si>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</si>
  <si>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</si>
  <si>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</si>
  <si>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</si>
  <si>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</si>
  <si>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</si>
  <si>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</si>
  <si>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</si>
  <si>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</si>
  <si>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</si>
  <si>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</si>
  <si>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</si>
  <si>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</si>
  <si>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</si>
  <si>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</si>
  <si>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</si>
  <si>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</si>
  <si>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</si>
  <si>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</si>
  <si>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</si>
  <si>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</si>
  <si>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</si>
  <si>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</si>
  <si>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</si>
  <si>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</si>
  <si>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</si>
  <si>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</si>
  <si>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</si>
  <si>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</si>
  <si>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</si>
  <si>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</si>
  <si>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</si>
  <si>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</si>
  <si>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</si>
  <si>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</si>
  <si>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</si>
  <si>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</si>
  <si>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</si>
  <si>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</si>
  <si>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</si>
  <si>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</si>
  <si>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</si>
  <si>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</si>
  <si>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</si>
  <si>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</si>
  <si>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</si>
  <si>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</si>
  <si>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</si>
  <si>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</si>
  <si>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</si>
  <si>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</si>
  <si>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</si>
  <si>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</si>
  <si>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</si>
  <si>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</si>
  <si>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</si>
  <si>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</si>
  <si>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</si>
  <si>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</si>
  <si>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</si>
  <si>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</si>
  <si>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</si>
  <si>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</si>
  <si>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</si>
  <si>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</si>
  <si>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</si>
  <si>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</si>
  <si>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</si>
  <si>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</si>
  <si>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</si>
  <si>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</si>
  <si>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</si>
  <si>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</si>
  <si>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</si>
  <si>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</si>
  <si>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</si>
  <si>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</si>
  <si>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</si>
  <si>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</si>
  <si>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</si>
  <si>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</si>
  <si>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</si>
  <si>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</si>
  <si>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</si>
  <si>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</si>
  <si>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</si>
  <si>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</si>
  <si>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</si>
  <si>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</si>
  <si>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</si>
  <si>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</si>
  <si>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</si>
  <si>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</si>
  <si>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</si>
  <si>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</si>
  <si>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</si>
  <si>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</si>
  <si>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</si>
  <si>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</si>
  <si>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</si>
  <si>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</si>
  <si>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</si>
  <si>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</si>
  <si>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</si>
  <si>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</si>
  <si>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</si>
  <si>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</si>
  <si>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</si>
  <si>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</si>
  <si>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</si>
  <si>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</si>
  <si>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</si>
  <si>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</si>
  <si>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</si>
  <si>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</si>
  <si>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</si>
  <si>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</si>
  <si>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</si>
  <si>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</si>
  <si>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</si>
  <si>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</si>
  <si>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</si>
  <si>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</si>
  <si>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</si>
  <si>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</si>
  <si>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</si>
  <si>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</si>
  <si>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</si>
  <si>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</si>
  <si>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</si>
  <si>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</si>
  <si>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</si>
  <si>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</si>
  <si>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</si>
  <si>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</si>
  <si>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</si>
  <si>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</si>
  <si>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</si>
  <si>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</si>
  <si>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</si>
  <si>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</si>
  <si>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</si>
  <si>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</si>
  <si>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</si>
  <si>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</si>
  <si>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</si>
  <si>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</si>
  <si>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</si>
  <si>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</si>
  <si>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</si>
  <si>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</si>
  <si>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</si>
  <si>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</si>
  <si>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</si>
  <si>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</si>
  <si>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</si>
  <si>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</si>
  <si>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</si>
  <si>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</si>
  <si>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</si>
  <si>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</si>
  <si>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</si>
  <si>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</si>
  <si>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</si>
  <si>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</si>
  <si>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</si>
  <si>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</si>
  <si>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</si>
  <si>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</si>
  <si>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</si>
  <si>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</si>
  <si>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</si>
  <si>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</si>
  <si>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</si>
  <si>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</si>
  <si>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</si>
  <si>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</si>
  <si>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</si>
  <si>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</si>
  <si>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</si>
  <si>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</si>
  <si>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</si>
  <si>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</si>
  <si>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</si>
  <si>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</si>
  <si>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</si>
  <si>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</si>
  <si>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</si>
  <si>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</si>
  <si>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</si>
  <si>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</si>
  <si>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</si>
  <si>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</si>
  <si>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</si>
  <si>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</si>
  <si>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</si>
  <si>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</si>
  <si>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</si>
  <si>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</si>
  <si>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</si>
  <si>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</si>
  <si>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</si>
  <si>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</si>
  <si>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</si>
  <si>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</si>
  <si>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</si>
  <si>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</si>
  <si>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</si>
  <si>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</si>
  <si>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</si>
  <si>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</si>
  <si>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</si>
  <si>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</si>
  <si>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</si>
  <si>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</si>
  <si>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</si>
  <si>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</si>
  <si>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</si>
  <si>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</si>
  <si>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</si>
  <si>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</si>
  <si>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</si>
  <si>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</si>
  <si>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</si>
  <si>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</si>
  <si>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</si>
  <si>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</si>
  <si>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</si>
  <si>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</si>
  <si>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</si>
  <si>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</si>
  <si>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</si>
  <si>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</si>
  <si>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</si>
  <si>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</si>
  <si>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</si>
  <si>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</si>
  <si>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</si>
  <si>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</si>
  <si>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</si>
  <si>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</si>
  <si>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</si>
  <si>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</si>
  <si>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</si>
  <si>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</si>
  <si>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</si>
  <si>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</si>
  <si>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</si>
  <si>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</si>
  <si>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</si>
  <si>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</si>
  <si>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</si>
  <si>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</si>
  <si>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</si>
  <si>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</si>
  <si>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</si>
  <si>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</si>
  <si>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</si>
  <si>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</si>
  <si>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</si>
  <si>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</si>
  <si>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</si>
  <si>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</si>
  <si>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</si>
  <si>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</si>
  <si>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</si>
  <si>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</si>
  <si>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</si>
  <si>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</si>
  <si>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</si>
  <si>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</si>
  <si>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</si>
  <si>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</si>
  <si>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</si>
  <si>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</si>
  <si>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</si>
  <si>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</si>
  <si>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</si>
  <si>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</si>
  <si>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</si>
  <si>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</si>
  <si>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</si>
  <si>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</si>
  <si>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</si>
  <si>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</si>
  <si>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</si>
  <si>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</si>
  <si>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</si>
  <si>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</si>
  <si>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</si>
  <si>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</si>
  <si>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</si>
  <si>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</si>
  <si>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</si>
  <si>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</si>
  <si>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</si>
  <si>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</si>
  <si>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</si>
  <si>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</si>
  <si>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</si>
  <si>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</si>
  <si>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</si>
  <si>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</si>
  <si>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</si>
  <si>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</si>
  <si>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</si>
  <si>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</si>
  <si>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</si>
  <si>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</si>
  <si>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</si>
  <si>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</si>
  <si>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</si>
  <si>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</si>
  <si>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</si>
  <si>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</si>
  <si>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</si>
  <si>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</si>
  <si>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</si>
  <si>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</si>
  <si>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</si>
  <si>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</si>
  <si>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</si>
  <si>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</si>
  <si>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</si>
  <si>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</si>
  <si>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</si>
  <si>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</si>
  <si>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</si>
  <si>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</si>
  <si>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</si>
  <si>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</si>
  <si>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</si>
  <si>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</si>
  <si>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</si>
  <si>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</si>
  <si>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</si>
  <si>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</si>
  <si>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</si>
  <si>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</si>
  <si>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</si>
  <si>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</si>
  <si>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</si>
  <si>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</si>
  <si>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</si>
  <si>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</si>
  <si>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</si>
  <si>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</si>
  <si>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</si>
  <si>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</si>
  <si>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</si>
  <si>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</si>
  <si>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</si>
  <si>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</si>
  <si>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</si>
  <si>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</si>
  <si>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</si>
  <si>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</si>
  <si>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</si>
  <si>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</si>
  <si>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</si>
  <si>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</si>
  <si>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</si>
  <si>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</si>
  <si>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</si>
  <si>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</si>
  <si>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</si>
  <si>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</si>
  <si>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</si>
  <si>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</si>
  <si>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</si>
  <si>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</si>
  <si>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</si>
  <si>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</si>
  <si>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</si>
  <si>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</si>
  <si>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</si>
  <si>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</si>
  <si>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</si>
  <si>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</si>
  <si>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</si>
  <si>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</si>
  <si>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</si>
  <si>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</si>
  <si>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</si>
  <si>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</si>
  <si>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</si>
  <si>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</si>
  <si>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</si>
  <si>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</si>
  <si>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</si>
  <si>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</si>
  <si>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</si>
  <si>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</si>
  <si>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</si>
  <si>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</si>
  <si>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</si>
  <si>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</si>
  <si>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</si>
  <si>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</si>
  <si>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</si>
  <si>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</si>
  <si>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</si>
  <si>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</si>
  <si>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</si>
  <si>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</si>
  <si>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</si>
  <si>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</si>
  <si>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</si>
  <si>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</si>
  <si>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</si>
  <si>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</si>
  <si>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</si>
  <si>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</si>
  <si>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</si>
  <si>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</si>
  <si>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</si>
  <si>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</si>
  <si>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</si>
  <si>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</si>
  <si>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</si>
  <si>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</si>
  <si>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</si>
  <si>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</si>
  <si>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</si>
  <si>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</si>
  <si>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</si>
  <si>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</si>
  <si>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</si>
  <si>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</si>
  <si>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</si>
  <si>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</si>
  <si>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</si>
  <si>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</si>
  <si>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</si>
  <si>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</si>
  <si>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</si>
  <si>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</si>
  <si>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</si>
  <si>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</si>
  <si>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</si>
  <si>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</si>
  <si>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</si>
  <si>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</si>
  <si>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</si>
  <si>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</si>
  <si>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</si>
  <si>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</si>
  <si>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</si>
  <si>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</si>
  <si>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</si>
  <si>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</si>
  <si>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</si>
  <si>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</si>
  <si>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</si>
  <si>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</si>
  <si>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</si>
  <si>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</si>
  <si>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</si>
  <si>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</si>
  <si>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</si>
  <si>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</si>
  <si>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</si>
  <si>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</si>
  <si>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</si>
  <si>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</si>
  <si>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</si>
  <si>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</si>
  <si>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</si>
  <si>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</si>
  <si>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</si>
  <si>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</si>
  <si>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</si>
  <si>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</si>
  <si>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</si>
  <si>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</si>
  <si>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</si>
  <si>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</si>
  <si>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</si>
  <si>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</si>
  <si>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</si>
  <si>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</si>
  <si>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</si>
  <si>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</si>
  <si>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</si>
  <si>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</si>
  <si>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</si>
  <si>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</si>
  <si>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</si>
  <si>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</si>
  <si>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</si>
  <si>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</si>
  <si>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</si>
  <si>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</si>
  <si>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</si>
  <si>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</si>
  <si>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</si>
  <si>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</si>
  <si>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</si>
  <si>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</si>
  <si>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</si>
  <si>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</si>
  <si>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</si>
  <si>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</si>
  <si>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</si>
  <si>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</si>
  <si>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</si>
  <si>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</si>
  <si>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</si>
  <si>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</si>
  <si>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</si>
  <si>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</si>
  <si>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</si>
  <si>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</si>
  <si>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</si>
  <si>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</si>
  <si>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</si>
  <si>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</si>
  <si>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</si>
  <si>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</si>
  <si>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</si>
  <si>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</si>
  <si>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</si>
  <si>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</si>
  <si>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</si>
  <si>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</si>
  <si>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</si>
  <si>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</si>
  <si>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</si>
  <si>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</si>
  <si>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</si>
  <si>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</si>
  <si>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</si>
  <si>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</si>
  <si>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</si>
  <si>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</si>
  <si>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</si>
  <si>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</si>
  <si>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</si>
  <si>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</si>
  <si>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</si>
  <si>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</si>
  <si>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</si>
  <si>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</si>
  <si>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</si>
  <si>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</si>
  <si>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</si>
  <si>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</si>
  <si>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</si>
  <si>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</si>
  <si>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</si>
  <si>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</si>
  <si>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</si>
  <si>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</si>
  <si>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</si>
  <si>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</si>
  <si>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</si>
  <si>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</si>
  <si>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</si>
  <si>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</si>
  <si>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</si>
  <si>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</si>
  <si>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</si>
  <si>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</si>
  <si>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</si>
  <si>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</si>
  <si>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</si>
  <si>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</si>
  <si>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</si>
  <si>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</si>
  <si>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</si>
  <si>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</si>
  <si>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</si>
  <si>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</si>
  <si>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</si>
  <si>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</si>
  <si>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</si>
  <si>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</si>
  <si>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</si>
  <si>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</si>
  <si>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</si>
  <si>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</si>
  <si>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</si>
  <si>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</si>
  <si>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</si>
  <si>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</si>
  <si>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</si>
  <si>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</si>
  <si>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</si>
  <si>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</si>
  <si>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</si>
  <si>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</si>
  <si>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</si>
  <si>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</si>
  <si>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</si>
  <si>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</si>
  <si>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</si>
  <si>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</si>
  <si>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</si>
  <si>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</si>
  <si>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</si>
  <si>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</si>
  <si>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</si>
  <si>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</si>
  <si>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</si>
  <si>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</si>
  <si>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</si>
  <si>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</si>
  <si>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</si>
  <si>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</si>
  <si>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</si>
  <si>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</si>
  <si>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</si>
  <si>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</si>
  <si>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</si>
  <si>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</si>
  <si>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</si>
  <si>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</si>
  <si>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</si>
  <si>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</si>
  <si>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</si>
  <si>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</si>
  <si>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</si>
  <si>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</si>
  <si>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</si>
  <si>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</si>
  <si>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</si>
  <si>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</si>
  <si>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</si>
  <si>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</si>
  <si>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</si>
  <si>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</si>
  <si>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</si>
  <si>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</si>
  <si>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</si>
  <si>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</si>
  <si>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</si>
  <si>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</si>
  <si>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</si>
  <si>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</si>
  <si>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</si>
  <si>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</si>
  <si>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</si>
  <si>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</si>
  <si>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</si>
  <si>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</si>
  <si>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</si>
  <si>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</si>
  <si>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</si>
  <si>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</si>
  <si>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</si>
  <si>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</si>
  <si>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</si>
  <si>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</si>
  <si>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</si>
  <si>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</si>
  <si>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</si>
  <si>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</si>
  <si>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</si>
  <si>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</si>
  <si>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</si>
  <si>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</si>
  <si>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</si>
  <si>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</si>
  <si>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</si>
  <si>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</si>
  <si>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</si>
  <si>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</si>
  <si>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</si>
  <si>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</si>
  <si>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</si>
  <si>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</si>
  <si>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</si>
  <si>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</si>
  <si>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</si>
  <si>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</si>
  <si>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</si>
  <si>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</si>
  <si>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</si>
  <si>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</si>
  <si>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</si>
  <si>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</si>
  <si>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</si>
  <si>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</si>
  <si>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</si>
  <si>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</si>
  <si>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</si>
  <si>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</si>
  <si>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</si>
  <si>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</si>
  <si>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</si>
  <si>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</si>
  <si>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</si>
  <si>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</si>
  <si>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</si>
  <si>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</si>
  <si>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</si>
  <si>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</si>
  <si>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</si>
  <si>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</si>
  <si>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</si>
  <si>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</si>
  <si>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</si>
  <si>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</si>
  <si>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</si>
  <si>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</si>
  <si>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</si>
  <si>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</si>
  <si>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</si>
  <si>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</si>
  <si>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</si>
  <si>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</si>
  <si>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</si>
  <si>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</si>
  <si>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</si>
  <si>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</si>
  <si>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</si>
  <si>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</si>
  <si>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</si>
  <si>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</si>
  <si>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</si>
  <si>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</si>
  <si>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</si>
  <si>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</si>
  <si>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</si>
  <si>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</si>
  <si>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</si>
  <si>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</si>
  <si>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</si>
  <si>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</si>
  <si>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</si>
  <si>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</si>
  <si>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</si>
  <si>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</si>
  <si>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</si>
  <si>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</si>
  <si>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</si>
  <si>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</si>
  <si>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</si>
  <si>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</si>
  <si>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</si>
  <si>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</si>
  <si>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</si>
  <si>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</si>
  <si>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</si>
  <si>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</si>
  <si>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</si>
  <si>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</si>
  <si>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</si>
  <si>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</si>
  <si>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</si>
  <si>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</si>
  <si>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</si>
  <si>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</si>
  <si>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</si>
  <si>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</si>
  <si>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</si>
  <si>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</si>
  <si>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</si>
  <si>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</si>
  <si>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</si>
  <si>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</si>
  <si>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</si>
  <si>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</si>
  <si>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</si>
  <si>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</si>
  <si>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</si>
  <si>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</si>
  <si>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</si>
  <si>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</si>
  <si>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</si>
  <si>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</si>
  <si>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</si>
  <si>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</si>
  <si>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</si>
  <si>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</si>
  <si>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</si>
  <si>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</si>
  <si>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</si>
  <si>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</si>
  <si>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</si>
  <si>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</si>
  <si>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</si>
  <si>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</si>
  <si>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</si>
  <si>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</si>
  <si>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</si>
  <si>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</si>
  <si>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</si>
  <si>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</si>
  <si>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</si>
  <si>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</si>
  <si>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</si>
  <si>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</si>
  <si>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</si>
  <si>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</si>
  <si>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</si>
  <si>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</si>
  <si>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</si>
  <si>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</si>
  <si>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</si>
  <si>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</si>
  <si>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</si>
  <si>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</si>
  <si>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</si>
  <si>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</si>
  <si>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</si>
  <si>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</si>
  <si>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</si>
  <si>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</si>
  <si>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</si>
  <si>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</si>
  <si>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</si>
  <si>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</si>
  <si>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</si>
  <si>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</si>
  <si>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</si>
  <si>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</si>
  <si>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</si>
  <si>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</si>
  <si>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</si>
  <si>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</si>
  <si>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</si>
  <si>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</si>
  <si>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</si>
  <si>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</si>
  <si>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</si>
  <si>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</si>
  <si>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</si>
  <si>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</si>
  <si>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</si>
  <si>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</si>
  <si>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</si>
  <si>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</si>
  <si>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</si>
  <si>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</si>
  <si>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</si>
  <si>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</si>
  <si>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</si>
  <si>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</si>
  <si>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</si>
  <si>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</si>
  <si>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</si>
  <si>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</si>
  <si>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</si>
  <si>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</si>
  <si>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</si>
  <si>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</si>
  <si>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</si>
  <si>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</si>
  <si>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</si>
  <si>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</si>
  <si>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</si>
  <si>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</si>
  <si>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</si>
  <si>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</si>
  <si>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</si>
  <si>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</si>
  <si>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</si>
  <si>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</si>
  <si>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</si>
  <si>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</si>
  <si>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</si>
  <si>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</si>
  <si>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</si>
  <si>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</si>
  <si>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</si>
  <si>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</si>
  <si>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</si>
  <si>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</si>
  <si>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</si>
  <si>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</si>
  <si>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</si>
  <si>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</si>
  <si>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</si>
  <si>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</si>
  <si>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</si>
  <si>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</si>
  <si>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</si>
  <si>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</si>
  <si>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</si>
  <si>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</si>
  <si>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</si>
  <si>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</si>
  <si>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</si>
  <si>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</si>
  <si>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</si>
  <si>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</si>
  <si>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</si>
  <si>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</si>
  <si>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</si>
  <si>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</si>
  <si>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</si>
  <si>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</si>
  <si>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</si>
  <si>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</si>
  <si>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</si>
  <si>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</si>
  <si>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</si>
  <si>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</si>
  <si>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</si>
  <si>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</si>
  <si>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</si>
  <si>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</si>
  <si>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</si>
  <si>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</si>
  <si>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</si>
  <si>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</si>
  <si>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</si>
  <si>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</si>
  <si>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</si>
  <si>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</si>
  <si>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</si>
  <si>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</si>
  <si>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</si>
  <si>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</si>
  <si>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</si>
  <si>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</si>
  <si>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</si>
  <si>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</si>
  <si>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</si>
  <si>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</si>
  <si>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</si>
  <si>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</si>
  <si>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</si>
  <si>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</si>
  <si>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</si>
  <si>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</si>
  <si>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</si>
  <si>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</si>
  <si>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</si>
  <si>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</si>
  <si>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</si>
  <si>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</si>
  <si>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</si>
  <si>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</si>
  <si>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</si>
  <si>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</si>
  <si>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</si>
  <si>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</si>
  <si>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</si>
  <si>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</si>
  <si>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</si>
  <si>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</si>
  <si>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</si>
  <si>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</si>
  <si>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</si>
  <si>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</si>
  <si>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</si>
  <si>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</si>
  <si>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</si>
  <si>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</si>
  <si>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</si>
  <si>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</si>
  <si>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</si>
  <si>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</si>
  <si>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</si>
  <si>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</si>
  <si>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</si>
  <si>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</si>
  <si>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</si>
  <si>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</si>
  <si>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</si>
  <si>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</si>
  <si>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</si>
  <si>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</si>
  <si>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</si>
  <si>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</si>
  <si>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</si>
  <si>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</si>
  <si>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</si>
  <si>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</si>
  <si>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</si>
  <si>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</si>
  <si>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</si>
  <si>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</si>
  <si>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</si>
  <si>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</si>
  <si>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</si>
  <si>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</si>
  <si>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</si>
  <si>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</si>
  <si>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</si>
  <si>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</si>
  <si>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</si>
  <si>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</si>
  <si>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</si>
  <si>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</si>
  <si>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</si>
  <si>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</si>
  <si>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</si>
  <si>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</si>
  <si>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</si>
  <si>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</si>
  <si>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</si>
  <si>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</si>
  <si>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</si>
  <si>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</si>
  <si>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</si>
  <si>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</si>
  <si>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</si>
  <si>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</si>
  <si>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</si>
  <si>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</si>
  <si>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</si>
  <si>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</si>
  <si>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</si>
  <si>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</si>
  <si>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</si>
  <si>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</si>
  <si>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</si>
  <si>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</si>
  <si>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</si>
  <si>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</si>
  <si>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</si>
  <si>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</si>
  <si>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</si>
  <si>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</si>
  <si>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</si>
  <si>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</si>
  <si>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</si>
  <si>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</si>
  <si>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</si>
  <si>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</si>
  <si>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</si>
  <si>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</si>
  <si>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</si>
  <si>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</si>
  <si>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</si>
  <si>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</si>
  <si>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</si>
  <si>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</si>
  <si>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</si>
  <si>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</si>
  <si>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</si>
  <si>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</si>
  <si>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</si>
  <si>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</si>
  <si>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</si>
  <si>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</si>
  <si>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</si>
  <si>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</si>
  <si>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</si>
  <si>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</si>
  <si>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</si>
  <si>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</si>
  <si>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</si>
  <si>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</si>
  <si>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</si>
  <si>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</si>
  <si>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</si>
  <si>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</si>
  <si>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</si>
  <si>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</si>
  <si>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</si>
  <si>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</si>
  <si>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</si>
  <si>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</si>
  <si>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</si>
  <si>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</si>
  <si>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</si>
  <si>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</si>
  <si>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</si>
  <si>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</si>
  <si>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</si>
  <si>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</si>
  <si>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</si>
  <si>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</si>
  <si>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</si>
  <si>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</si>
  <si>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</si>
  <si>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</si>
  <si>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</si>
  <si>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</si>
  <si>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</si>
  <si>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</si>
  <si>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</si>
  <si>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</si>
  <si>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</si>
  <si>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</si>
  <si>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</si>
  <si>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</si>
  <si>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</si>
  <si>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</si>
  <si>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</si>
  <si>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</si>
  <si>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</si>
  <si>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</si>
  <si>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</si>
  <si>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</si>
  <si>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</si>
  <si>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</si>
  <si>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</si>
  <si>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</si>
  <si>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</si>
  <si>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</si>
  <si>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</si>
  <si>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</si>
  <si>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</si>
  <si>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</si>
  <si>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</si>
  <si>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</si>
  <si>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</si>
  <si>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</si>
  <si>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</si>
  <si>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</si>
  <si>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</si>
  <si>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</si>
  <si>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</si>
  <si>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</si>
  <si>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</si>
  <si>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</si>
  <si>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</si>
  <si>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</si>
  <si>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</si>
  <si>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</si>
  <si>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</si>
  <si>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</si>
  <si>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</si>
  <si>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</si>
  <si>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</si>
  <si>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</si>
  <si>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</si>
  <si>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</si>
  <si>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</si>
  <si>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</si>
  <si>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</si>
  <si>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</si>
  <si>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</si>
  <si>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</si>
  <si>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</si>
  <si>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</si>
  <si>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</si>
  <si>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</si>
  <si>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</si>
  <si>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</si>
  <si>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</si>
  <si>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</si>
  <si>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</si>
  <si>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</si>
  <si>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</si>
  <si>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</si>
  <si>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</si>
  <si>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</si>
  <si>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</si>
  <si>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</si>
  <si>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</si>
  <si>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</si>
  <si>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</si>
  <si>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</si>
  <si>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</si>
  <si>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</si>
  <si>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</si>
  <si>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</si>
  <si>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</si>
  <si>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</si>
  <si>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</si>
  <si>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</si>
  <si>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</si>
  <si>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</si>
  <si>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</si>
  <si>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</si>
  <si>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</si>
  <si>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</si>
  <si>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</si>
  <si>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</si>
  <si>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</si>
  <si>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</si>
  <si>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</si>
  <si>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</si>
  <si>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</si>
  <si>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</si>
  <si>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</si>
  <si>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</si>
  <si>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</si>
  <si>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</si>
  <si>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</si>
  <si>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</si>
  <si>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</si>
  <si>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</si>
  <si>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</si>
  <si>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</si>
  <si>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</si>
  <si>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</si>
  <si>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</si>
  <si>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</si>
  <si>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</si>
  <si>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</si>
  <si>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</si>
  <si>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</si>
  <si>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</si>
  <si>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</si>
  <si>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</si>
  <si>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</si>
  <si>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</si>
  <si>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</si>
  <si>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</si>
  <si>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</si>
  <si>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</si>
  <si>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</si>
  <si>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</si>
  <si>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</si>
  <si>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</si>
  <si>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</si>
  <si>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</si>
  <si>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</si>
  <si>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</si>
  <si>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</si>
  <si>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</si>
  <si>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</si>
  <si>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</si>
  <si>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</si>
  <si>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</si>
  <si>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</si>
  <si>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</si>
  <si>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</si>
  <si>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</si>
  <si>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</si>
  <si>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</si>
  <si>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</si>
  <si>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</si>
  <si>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</si>
  <si>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</si>
  <si>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</si>
  <si>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</si>
  <si>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</si>
  <si>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</si>
  <si>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</si>
  <si>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</si>
  <si>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</si>
  <si>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</si>
  <si>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</si>
  <si>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</si>
  <si>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</si>
  <si>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</si>
  <si>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</si>
  <si>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</si>
  <si>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</si>
  <si>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</si>
  <si>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</si>
  <si>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</si>
  <si>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</si>
  <si>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</si>
  <si>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</si>
  <si>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</si>
  <si>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</si>
  <si>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</si>
  <si>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</si>
  <si>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</si>
  <si>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</si>
  <si>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</si>
  <si>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</si>
  <si>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</si>
  <si>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</si>
  <si>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</si>
  <si>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</si>
  <si>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</si>
  <si>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</si>
  <si>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</si>
  <si>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</si>
  <si>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</si>
  <si>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</si>
  <si>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</si>
  <si>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</si>
  <si>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</si>
  <si>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</si>
  <si>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</si>
  <si>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</si>
  <si>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</si>
  <si>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</si>
  <si>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</si>
  <si>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</si>
  <si>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</si>
  <si>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</si>
  <si>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</si>
  <si>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</si>
  <si>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</si>
  <si>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</si>
  <si>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</si>
  <si>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</si>
  <si>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</si>
  <si>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</si>
  <si>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</si>
  <si>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</si>
  <si>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</si>
  <si>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</si>
  <si>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</si>
  <si>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</si>
  <si>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</si>
  <si>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</si>
  <si>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</si>
  <si>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</si>
  <si>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</si>
  <si>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</si>
  <si>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</si>
  <si>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</si>
  <si>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</si>
  <si>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</si>
  <si>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</si>
  <si>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</si>
  <si>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</si>
  <si>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</si>
  <si>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</si>
  <si>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</si>
  <si>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</si>
  <si>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</si>
  <si>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</si>
  <si>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</si>
  <si>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</si>
  <si>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</si>
  <si>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</si>
  <si>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</si>
  <si>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</si>
  <si>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</si>
  <si>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</si>
  <si>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</si>
  <si>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</si>
  <si>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</si>
  <si>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</si>
  <si>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</si>
  <si>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</si>
  <si>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</si>
  <si>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</si>
  <si>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</si>
  <si>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</si>
  <si>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</si>
  <si>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</si>
  <si>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</si>
  <si>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</si>
  <si>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</si>
  <si>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</si>
  <si>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</si>
  <si>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</si>
  <si>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</si>
  <si>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</si>
  <si>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</si>
  <si>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</si>
  <si>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</si>
  <si>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</si>
  <si>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</si>
  <si>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</si>
  <si>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</si>
  <si>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</si>
  <si>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</si>
  <si>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</si>
  <si>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</si>
  <si>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</si>
  <si>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</si>
  <si>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</si>
  <si>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</si>
  <si>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</si>
  <si>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</si>
  <si>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</si>
  <si>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</si>
  <si>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</si>
  <si>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</si>
  <si>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</si>
  <si>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</si>
  <si>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</si>
  <si>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</si>
  <si>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</si>
  <si>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</si>
  <si>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</si>
  <si>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</si>
  <si>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</si>
  <si>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</si>
  <si>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</si>
  <si>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</si>
  <si>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</si>
  <si>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</si>
  <si>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</si>
  <si>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</si>
  <si>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</si>
  <si>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</si>
  <si>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</si>
  <si>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</si>
  <si>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</si>
  <si>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</si>
  <si>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</si>
  <si>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</si>
  <si>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</si>
  <si>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</si>
  <si>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</si>
  <si>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</si>
  <si>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</si>
  <si>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</si>
  <si>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</si>
  <si>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</si>
  <si>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</si>
  <si>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</si>
  <si>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</si>
  <si>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</si>
  <si>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</si>
  <si>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</si>
  <si>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</si>
  <si>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</si>
  <si>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</si>
  <si>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</si>
  <si>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</si>
  <si>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</si>
  <si>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</si>
  <si>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</si>
  <si>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</si>
  <si>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</si>
  <si>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</si>
  <si>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</si>
  <si>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</si>
  <si>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</si>
  <si>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</si>
  <si>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</si>
  <si>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</si>
  <si>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</si>
  <si>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</si>
  <si>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</si>
  <si>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</si>
  <si>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</si>
  <si>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</si>
  <si>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</si>
  <si>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</si>
  <si>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</si>
  <si>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</si>
  <si>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</si>
  <si>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</si>
  <si>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</si>
  <si>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</si>
  <si>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</si>
  <si>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</si>
  <si>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</si>
  <si>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</si>
  <si>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</si>
  <si>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</si>
  <si>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</si>
  <si>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</si>
  <si>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</si>
  <si>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</si>
  <si>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</si>
  <si>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</si>
  <si>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</si>
  <si>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</si>
  <si>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</si>
  <si>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</si>
  <si>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</si>
  <si>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</si>
  <si>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</si>
  <si>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</si>
  <si>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</si>
  <si>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</si>
  <si>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</si>
  <si>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</si>
  <si>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</si>
  <si>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</si>
  <si>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</si>
  <si>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</si>
  <si>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</si>
  <si>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</si>
  <si>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</si>
  <si>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</si>
  <si>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</si>
  <si>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</si>
  <si>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</si>
  <si>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</si>
  <si>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</si>
  <si>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</si>
  <si>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</si>
  <si>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</si>
  <si>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</si>
  <si>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</si>
  <si>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</si>
  <si>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</si>
  <si>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</si>
  <si>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</si>
  <si>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</si>
  <si>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</si>
  <si>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</si>
  <si>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</si>
  <si>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</si>
  <si>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</si>
  <si>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</si>
  <si>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</si>
  <si>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</si>
  <si>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</si>
  <si>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</si>
  <si>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</si>
  <si>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</si>
  <si>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</si>
  <si>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</si>
  <si>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</si>
  <si>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</si>
  <si>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</si>
  <si>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</si>
  <si>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</si>
  <si>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</si>
  <si>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</si>
  <si>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</si>
  <si>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</si>
  <si>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</si>
  <si>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</si>
  <si>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</si>
  <si>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</si>
  <si>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</si>
  <si>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</si>
  <si>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</si>
  <si>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</si>
  <si>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</si>
  <si>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</si>
  <si>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</si>
  <si>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</si>
  <si>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</si>
  <si>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</si>
  <si>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</si>
  <si>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</si>
  <si>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</si>
  <si>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</si>
  <si>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</si>
  <si>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</si>
  <si>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</si>
  <si>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</si>
  <si>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</si>
  <si>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</si>
  <si>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</si>
  <si>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</si>
  <si>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</si>
  <si>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</si>
  <si>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</si>
  <si>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</si>
  <si>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</si>
  <si>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</si>
  <si>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</si>
  <si>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</si>
  <si>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</si>
  <si>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</si>
  <si>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</si>
  <si>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</si>
  <si>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</si>
  <si>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</si>
  <si>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</si>
  <si>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</si>
  <si>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</si>
  <si>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</si>
  <si>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</si>
  <si>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</si>
  <si>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</si>
  <si>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</si>
  <si>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</si>
  <si>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</si>
  <si>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</si>
  <si>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</si>
  <si>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</si>
  <si>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</si>
  <si>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</si>
  <si>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</si>
  <si>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</si>
  <si>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</si>
  <si>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</si>
  <si>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</si>
  <si>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</si>
  <si>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</si>
  <si>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</si>
  <si>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</si>
  <si>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</si>
  <si>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</si>
  <si>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</si>
  <si>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</si>
  <si>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</si>
  <si>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</si>
  <si>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</si>
  <si>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</si>
  <si>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</si>
  <si>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</si>
  <si>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</si>
  <si>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</si>
  <si>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</si>
  <si>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</si>
  <si>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</si>
  <si>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</si>
  <si>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</si>
  <si>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</si>
  <si>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</si>
  <si>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</si>
  <si>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</si>
  <si>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</si>
  <si>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</si>
  <si>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</si>
  <si>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</si>
  <si>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</si>
  <si>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</si>
  <si>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</si>
  <si>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</si>
  <si>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</si>
  <si>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</si>
  <si>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</si>
  <si>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</si>
  <si>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</si>
  <si>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</si>
  <si>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</si>
  <si>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</si>
  <si>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</si>
  <si>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</si>
  <si>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</si>
  <si>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</si>
  <si>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</si>
  <si>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</si>
  <si>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</si>
  <si>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</si>
  <si>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</si>
  <si>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</si>
  <si>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</si>
  <si>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</si>
  <si>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</si>
  <si>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</si>
  <si>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</si>
  <si>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</si>
  <si>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</si>
  <si>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</si>
  <si>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</si>
  <si>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</si>
  <si>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</si>
  <si>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</si>
  <si>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</si>
  <si>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</si>
  <si>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</si>
  <si>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</si>
  <si>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</si>
  <si>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</si>
  <si>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</si>
  <si>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</si>
  <si>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</si>
  <si>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</si>
  <si>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</si>
  <si>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</si>
  <si>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</si>
  <si>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</si>
  <si>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</si>
  <si>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</si>
  <si>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</si>
  <si>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</si>
  <si>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</si>
  <si>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</si>
  <si>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</si>
  <si>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</si>
  <si>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</si>
  <si>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</si>
  <si>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</si>
  <si>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</si>
  <si>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</si>
  <si>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</si>
  <si>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</si>
  <si>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</si>
  <si>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</si>
  <si>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</si>
  <si>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</si>
  <si>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</si>
  <si>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</si>
  <si>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</si>
  <si>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</si>
  <si>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</si>
  <si>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</si>
  <si>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</si>
  <si>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</si>
  <si>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</si>
  <si>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</si>
  <si>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</si>
  <si>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</si>
  <si>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</si>
  <si>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</si>
  <si>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</si>
  <si>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</si>
  <si>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</si>
  <si>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</si>
  <si>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</si>
  <si>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</si>
  <si>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</si>
  <si>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</si>
  <si>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</si>
  <si>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</si>
  <si>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</si>
  <si>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</si>
  <si>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</si>
  <si>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</si>
  <si>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</si>
  <si>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</si>
  <si>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</si>
  <si>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</si>
  <si>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</si>
  <si>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</si>
  <si>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</si>
  <si>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</si>
  <si>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</si>
  <si>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</si>
  <si>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</si>
  <si>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</si>
  <si>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</si>
  <si>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</si>
  <si>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</si>
  <si>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</si>
  <si>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</si>
  <si>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</si>
  <si>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</si>
  <si>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</si>
  <si>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</si>
  <si>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</si>
  <si>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</si>
  <si>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</si>
  <si>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</si>
  <si>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</si>
  <si>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</si>
  <si>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</si>
  <si>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</si>
  <si>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</si>
  <si>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</si>
  <si>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</si>
  <si>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</si>
  <si>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</si>
  <si>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</si>
  <si>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</si>
  <si>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</si>
  <si>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</si>
  <si>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</si>
  <si>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</si>
  <si>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</si>
  <si>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</si>
  <si>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</si>
  <si>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</si>
  <si>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</si>
  <si>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</si>
  <si>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</si>
  <si>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</si>
  <si>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</si>
  <si>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</si>
  <si>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</si>
  <si>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</si>
  <si>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</si>
  <si>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</si>
  <si>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</si>
  <si>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</si>
  <si>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</si>
  <si>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</si>
  <si>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</si>
  <si>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</si>
  <si>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</si>
  <si>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</si>
  <si>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</si>
  <si>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</si>
  <si>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</si>
  <si>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</si>
  <si>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</si>
  <si>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</si>
  <si>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</si>
  <si>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</si>
  <si>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</si>
  <si>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</si>
  <si>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</si>
  <si>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</si>
  <si>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</si>
  <si>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</si>
  <si>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</si>
  <si>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</si>
  <si>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</si>
  <si>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</si>
  <si>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</si>
  <si>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</si>
  <si>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</si>
  <si>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</si>
  <si>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</si>
  <si>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</si>
  <si>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</si>
  <si>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</si>
  <si>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</si>
  <si>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</si>
  <si>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</si>
  <si>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</si>
  <si>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</si>
  <si>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</si>
  <si>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</si>
  <si>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</si>
  <si>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</si>
  <si>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</si>
  <si>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</si>
  <si>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</si>
  <si>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</si>
  <si>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</si>
  <si>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</si>
  <si>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</si>
  <si>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</si>
  <si>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</si>
  <si>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</si>
  <si>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</si>
  <si>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</si>
  <si>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</si>
  <si>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</si>
  <si>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</si>
  <si>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</si>
  <si>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</si>
  <si>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</si>
  <si>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</si>
  <si>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</si>
  <si>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</si>
  <si>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</si>
  <si>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</si>
  <si>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</si>
  <si>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</si>
  <si>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</si>
  <si>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</si>
  <si>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</si>
  <si>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</si>
  <si>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</si>
  <si>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</si>
  <si>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</si>
  <si>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</si>
  <si>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</si>
  <si>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</si>
  <si>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</si>
  <si>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</si>
  <si>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</si>
  <si>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</si>
  <si>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</si>
  <si>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</si>
  <si>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</si>
  <si>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</si>
  <si>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</si>
  <si>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</si>
  <si>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</si>
  <si>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</si>
  <si>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</si>
  <si>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</si>
  <si>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</si>
  <si>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</si>
  <si>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</si>
  <si>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</si>
  <si>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</si>
  <si>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</si>
  <si>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</si>
  <si>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</si>
  <si>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</si>
  <si>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</si>
  <si>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</si>
  <si>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</si>
  <si>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</si>
  <si>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</si>
  <si>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</si>
  <si>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</si>
  <si>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</si>
  <si>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</si>
  <si>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</si>
  <si>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</si>
  <si>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</si>
  <si>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</si>
  <si>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</si>
  <si>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</si>
  <si>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</si>
  <si>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</si>
  <si>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</si>
  <si>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</si>
  <si>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</si>
  <si>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</si>
  <si>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</si>
  <si>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</si>
  <si>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</si>
  <si>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</si>
  <si>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</si>
  <si>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</si>
  <si>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</si>
  <si>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</si>
  <si>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</si>
  <si>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</si>
  <si>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</si>
  <si>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</si>
  <si>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</si>
  <si>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</si>
  <si>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</si>
  <si>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</si>
  <si>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</si>
  <si>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</si>
  <si>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</si>
  <si>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</si>
  <si>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</si>
  <si>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</si>
  <si>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</si>
  <si>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</si>
  <si>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</si>
  <si>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</si>
  <si>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</si>
  <si>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</si>
  <si>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</si>
  <si>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</si>
  <si>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</si>
  <si>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</si>
  <si>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</si>
  <si>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</si>
  <si>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</si>
  <si>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</si>
  <si>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</si>
  <si>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</si>
  <si>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</si>
  <si>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</si>
  <si>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</si>
  <si>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</si>
  <si>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</si>
  <si>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</si>
  <si>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</si>
  <si>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</si>
  <si>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</si>
  <si>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</si>
  <si>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</si>
  <si>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</si>
  <si>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</si>
  <si>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</si>
  <si>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</si>
  <si>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</si>
  <si>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</si>
  <si>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</si>
  <si>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</si>
  <si>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</si>
  <si>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</si>
  <si>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</si>
  <si>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</si>
  <si>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</si>
  <si>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</si>
  <si>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</si>
  <si>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</si>
  <si>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</si>
  <si>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</si>
  <si>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</si>
  <si>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</si>
  <si>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</si>
  <si>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</si>
  <si>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</si>
  <si>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</si>
  <si>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</si>
  <si>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</si>
  <si>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</si>
  <si>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</si>
  <si>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</si>
  <si>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</si>
  <si>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</si>
  <si>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</si>
  <si>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</si>
  <si>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</si>
  <si>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</si>
  <si>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</si>
  <si>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</si>
  <si>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</si>
  <si>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</si>
  <si>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</si>
  <si>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</si>
  <si>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</si>
  <si>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</si>
  <si>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</si>
  <si>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</si>
  <si>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</si>
  <si>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</si>
  <si>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</si>
  <si>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</si>
  <si>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</si>
  <si>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</si>
  <si>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</si>
  <si>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</si>
  <si>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</si>
  <si>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</si>
  <si>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</si>
  <si>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</si>
  <si>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</si>
  <si>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</si>
  <si>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</si>
  <si>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</si>
  <si>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</si>
  <si>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</si>
  <si>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</si>
  <si>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</si>
  <si>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</si>
  <si>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</si>
  <si>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</si>
  <si>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</si>
  <si>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</si>
  <si>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</si>
  <si>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</si>
  <si>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</si>
  <si>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</si>
  <si>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</si>
  <si>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</si>
  <si>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</si>
  <si>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</si>
  <si>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</si>
  <si>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</si>
  <si>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</si>
  <si>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</si>
  <si>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</si>
  <si>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</si>
  <si>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</si>
  <si>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</si>
  <si>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</si>
  <si>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</si>
  <si>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</si>
  <si>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</si>
  <si>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</si>
  <si>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</si>
  <si>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</si>
  <si>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</si>
  <si>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</si>
  <si>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</si>
  <si>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</si>
  <si>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</si>
  <si>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</si>
  <si>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</si>
  <si>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</si>
  <si>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</si>
  <si>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</si>
  <si>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</si>
  <si>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</si>
  <si>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</si>
  <si>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</si>
  <si>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</si>
  <si>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</si>
  <si>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</si>
  <si>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</si>
  <si>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</si>
  <si>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</si>
  <si>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</si>
  <si>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</si>
  <si>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</si>
  <si>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</si>
  <si>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</si>
  <si>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</si>
  <si>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</si>
  <si>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</si>
  <si>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</si>
  <si>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</si>
  <si>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</si>
  <si>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</si>
  <si>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</si>
  <si>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</si>
  <si>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</si>
  <si>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</si>
  <si>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</si>
  <si>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</si>
  <si>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</si>
  <si>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</si>
  <si>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</si>
  <si>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</si>
  <si>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</si>
  <si>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</si>
  <si>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</si>
  <si>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</si>
  <si>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</si>
  <si>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</si>
  <si>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</si>
  <si>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</si>
  <si>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</si>
  <si>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</si>
  <si>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</si>
  <si>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</si>
  <si>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</si>
  <si>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</si>
  <si>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</si>
  <si>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</si>
  <si>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</si>
  <si>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</si>
  <si>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</si>
  <si>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</si>
  <si>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</si>
  <si>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</si>
  <si>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</si>
  <si>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</si>
  <si>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</si>
  <si>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</si>
  <si>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</si>
  <si>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</si>
  <si>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</si>
  <si>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</si>
  <si>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</si>
  <si>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</si>
  <si>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</si>
  <si>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</si>
  <si>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</si>
  <si>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</si>
  <si>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</si>
  <si>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</si>
  <si>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</si>
  <si>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</si>
  <si>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</si>
  <si>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</si>
  <si>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</si>
  <si>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</si>
  <si>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</si>
  <si>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</si>
  <si>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</si>
  <si>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</si>
  <si>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</si>
  <si>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</si>
  <si>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</si>
  <si>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</si>
  <si>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</si>
  <si>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</si>
  <si>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</si>
  <si>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</si>
  <si>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</si>
  <si>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</si>
  <si>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</si>
  <si>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</si>
  <si>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</si>
  <si>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</si>
  <si>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</si>
  <si>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</si>
  <si>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</si>
  <si>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</si>
  <si>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</si>
  <si>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</si>
  <si>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</si>
  <si>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</si>
  <si>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</si>
  <si>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</si>
  <si>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</si>
  <si>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</si>
  <si>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</si>
  <si>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</si>
  <si>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</si>
  <si>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</si>
  <si>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</si>
  <si>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</si>
  <si>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</si>
  <si>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</si>
  <si>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</si>
  <si>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</si>
  <si>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</si>
  <si>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</si>
  <si>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</si>
  <si>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</si>
  <si>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</si>
  <si>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</si>
  <si>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</si>
  <si>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</si>
  <si>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</si>
  <si>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</si>
  <si>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</si>
  <si>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</si>
  <si>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</si>
  <si>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</si>
  <si>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</si>
  <si>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</si>
  <si>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</si>
  <si>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</si>
  <si>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</si>
  <si>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</si>
  <si>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</si>
  <si>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</si>
  <si>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</si>
  <si>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</si>
  <si>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</si>
  <si>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</si>
  <si>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</si>
  <si>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</si>
  <si>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</si>
  <si>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</si>
  <si>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</si>
  <si>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</si>
  <si>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</si>
  <si>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</si>
  <si>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</si>
  <si>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</si>
  <si>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</si>
  <si>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</si>
  <si>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</si>
  <si>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</si>
  <si>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</si>
  <si>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</si>
  <si>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</si>
  <si>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</si>
  <si>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</si>
  <si>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</si>
  <si>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</si>
  <si>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</si>
  <si>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</si>
  <si>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</si>
  <si>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</si>
  <si>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</si>
  <si>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</si>
  <si>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</si>
  <si>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</si>
  <si>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</si>
  <si>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</si>
  <si>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</si>
  <si>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</si>
  <si>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</si>
  <si>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</si>
  <si>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</si>
  <si>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</si>
  <si>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</si>
  <si>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</si>
  <si>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</si>
  <si>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</si>
  <si>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</si>
  <si>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</si>
  <si>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</si>
  <si>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</si>
  <si>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</si>
  <si>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</si>
  <si>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</si>
  <si>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</si>
  <si>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</si>
  <si>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</si>
  <si>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</si>
  <si>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</si>
  <si>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</si>
  <si>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</si>
  <si>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</si>
  <si>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</si>
  <si>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</si>
  <si>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</si>
  <si>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</si>
  <si>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</si>
  <si>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</si>
  <si>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</si>
  <si>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</si>
  <si>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</si>
  <si>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</si>
  <si>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</si>
  <si>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</si>
  <si>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</si>
  <si>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</si>
  <si>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</si>
  <si>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</si>
  <si>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</si>
  <si>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</si>
  <si>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</si>
  <si>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</si>
  <si>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</si>
  <si>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</si>
  <si>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</si>
  <si>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</si>
  <si>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</si>
  <si>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</si>
  <si>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</si>
  <si>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</si>
  <si>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</si>
  <si>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</si>
  <si>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</si>
  <si>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</si>
  <si>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</si>
  <si>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</si>
  <si>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</si>
  <si>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</si>
  <si>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</si>
  <si>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</si>
  <si>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</si>
  <si>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</si>
  <si>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</si>
  <si>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</si>
  <si>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</si>
  <si>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</si>
  <si>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</si>
  <si>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</si>
  <si>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</si>
  <si>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</si>
  <si>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</si>
  <si>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</si>
  <si>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</si>
  <si>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</si>
  <si>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</si>
  <si>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</si>
  <si>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</si>
  <si>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</si>
  <si>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</si>
  <si>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</si>
  <si>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</si>
  <si>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</si>
  <si>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</si>
  <si>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</si>
  <si>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</si>
  <si>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</si>
  <si>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</si>
  <si>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</si>
  <si>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</si>
  <si>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</si>
  <si>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</si>
  <si>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</si>
  <si>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</si>
  <si>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</si>
  <si>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</si>
  <si>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</si>
  <si>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</si>
  <si>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</si>
  <si>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</si>
  <si>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</si>
  <si>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</si>
  <si>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</si>
  <si>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</si>
  <si>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</si>
  <si>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</si>
  <si>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</si>
  <si>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</si>
  <si>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</si>
  <si>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</si>
  <si>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</si>
  <si>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</si>
  <si>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</si>
  <si>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</si>
  <si>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</si>
  <si>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</si>
  <si>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</si>
  <si>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</si>
  <si>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</si>
  <si>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</si>
  <si>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</si>
  <si>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</si>
  <si>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</si>
  <si>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</si>
  <si>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</si>
  <si>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</si>
  <si>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</si>
  <si>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</si>
  <si>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</si>
  <si>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</si>
  <si>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</si>
  <si>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</si>
  <si>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</si>
  <si>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</si>
  <si>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</si>
  <si>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</si>
  <si>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</si>
  <si>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</si>
  <si>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</si>
  <si>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</si>
  <si>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</si>
  <si>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</si>
  <si>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</si>
  <si>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</si>
  <si>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</si>
  <si>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</si>
  <si>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</si>
  <si>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</si>
  <si>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</si>
  <si>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</si>
  <si>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</si>
  <si>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</si>
  <si>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</si>
  <si>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</si>
  <si>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</si>
  <si>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</si>
  <si>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</si>
  <si>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</si>
  <si>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</si>
  <si>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</si>
  <si>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</si>
  <si>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</si>
  <si>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</si>
  <si>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</si>
  <si>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</si>
  <si>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</si>
  <si>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</si>
  <si>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</si>
  <si>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</si>
  <si>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</si>
  <si>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</si>
  <si>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</si>
  <si>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</si>
  <si>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</si>
  <si>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</si>
  <si>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</si>
  <si>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</si>
  <si>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</si>
  <si>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</si>
  <si>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</si>
  <si>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</si>
  <si>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</si>
  <si>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</si>
  <si>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</si>
  <si>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</si>
  <si>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</si>
  <si>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</si>
  <si>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</si>
  <si>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</si>
  <si>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</si>
  <si>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</si>
  <si>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</si>
  <si>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</si>
  <si>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</si>
  <si>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</si>
  <si>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</si>
  <si>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</si>
  <si>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</si>
  <si>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</si>
  <si>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</si>
  <si>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</si>
  <si>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</si>
  <si>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</si>
  <si>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</si>
  <si>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</si>
  <si>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</si>
  <si>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</si>
  <si>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</si>
  <si>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</si>
  <si>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</si>
  <si>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</si>
  <si>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</si>
  <si>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</si>
  <si>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</si>
  <si>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</si>
  <si>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</si>
  <si>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</si>
  <si>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</si>
  <si>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</si>
  <si>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</si>
  <si>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</si>
  <si>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</si>
  <si>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</si>
  <si>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</si>
  <si>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</si>
  <si>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</si>
  <si>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</si>
  <si>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</si>
  <si>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</si>
  <si>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</si>
  <si>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</si>
  <si>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</si>
  <si>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</si>
  <si>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</si>
  <si>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</si>
  <si>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</si>
  <si>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</si>
  <si>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</si>
  <si>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</si>
  <si>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</si>
  <si>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</si>
  <si>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</si>
  <si>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</si>
  <si>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</si>
  <si>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</si>
  <si>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</si>
  <si>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</si>
  <si>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</si>
  <si>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</si>
  <si>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</si>
  <si>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</si>
  <si>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</si>
  <si>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</si>
  <si>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</si>
  <si>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</si>
  <si>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</si>
  <si>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</si>
  <si>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</si>
  <si>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</si>
  <si>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</si>
  <si>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</si>
  <si>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</si>
  <si>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</si>
  <si>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</si>
  <si>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</si>
  <si>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</si>
  <si>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</si>
  <si>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</si>
  <si>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</si>
  <si>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</si>
  <si>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</si>
  <si>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</si>
  <si>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</si>
  <si>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</si>
  <si>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</si>
  <si>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</si>
  <si>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</si>
  <si>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</si>
  <si>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</si>
  <si>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</si>
  <si>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</si>
  <si>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</si>
  <si>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</si>
  <si>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</si>
  <si>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</si>
  <si>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</si>
  <si>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</si>
  <si>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</si>
  <si>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</si>
  <si>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</si>
  <si>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</si>
  <si>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</si>
  <si>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</si>
  <si>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</si>
  <si>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</si>
  <si>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</si>
  <si>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</si>
  <si>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</si>
  <si>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</si>
  <si>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</si>
  <si>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</si>
  <si>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</si>
  <si>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</si>
  <si>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</si>
  <si>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</si>
  <si>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</si>
  <si>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</si>
  <si>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</si>
  <si>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</si>
  <si>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</si>
  <si>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</si>
  <si>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</si>
  <si>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</si>
  <si>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</si>
  <si>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</si>
  <si>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</si>
  <si>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</si>
  <si>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</si>
  <si>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</si>
  <si>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</si>
  <si>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</si>
  <si>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</si>
  <si>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</si>
  <si>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</si>
  <si>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</si>
  <si>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</si>
  <si>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</si>
  <si>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</si>
  <si>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</si>
  <si>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</si>
  <si>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</si>
  <si>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</si>
  <si>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</si>
  <si>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</si>
  <si>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</si>
  <si>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</si>
  <si>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</si>
  <si>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</si>
  <si>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</si>
  <si>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</si>
  <si>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</si>
  <si>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</si>
  <si>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</si>
  <si>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</si>
  <si>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</si>
  <si>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</si>
  <si>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</si>
  <si>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</si>
  <si>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</si>
  <si>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</si>
  <si>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</si>
  <si>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</si>
  <si>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</si>
  <si>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</si>
  <si>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</si>
  <si>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</si>
  <si>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</si>
  <si>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</si>
  <si>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</si>
  <si>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</si>
  <si>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</si>
  <si>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</si>
  <si>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</si>
  <si>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</si>
  <si>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</si>
  <si>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</si>
  <si>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</si>
  <si>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</si>
  <si>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</si>
  <si>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</si>
  <si>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</si>
  <si>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</si>
  <si>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</si>
  <si>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</si>
  <si>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</si>
  <si>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</si>
  <si>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</si>
  <si>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</si>
  <si>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</si>
  <si>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</si>
  <si>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</si>
  <si>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</si>
  <si>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</si>
  <si>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</si>
  <si>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</si>
  <si>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</si>
  <si>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</si>
  <si>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</si>
  <si>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</si>
  <si>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</si>
  <si>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</si>
  <si>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</si>
  <si>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</si>
  <si>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</si>
  <si>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</si>
  <si>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</si>
  <si>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</si>
  <si>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</si>
  <si>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</si>
  <si>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</si>
  <si>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</si>
  <si>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</si>
  <si>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</si>
  <si>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</si>
  <si>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</si>
  <si>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</si>
  <si>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</si>
  <si>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</si>
  <si>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</si>
  <si>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</si>
  <si>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</si>
  <si>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</si>
  <si>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</si>
  <si>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</si>
  <si>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</si>
  <si>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</si>
  <si>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</si>
  <si>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</si>
  <si>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</si>
  <si>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</si>
  <si>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</si>
  <si>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</si>
  <si>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</si>
  <si>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</si>
  <si>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</si>
  <si>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</si>
  <si>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</si>
  <si>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</si>
  <si>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</si>
  <si>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</si>
  <si>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</si>
  <si>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</si>
  <si>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</si>
  <si>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</si>
  <si>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</si>
  <si>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</si>
  <si>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</si>
  <si>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</si>
  <si>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</si>
  <si>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</si>
  <si>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</si>
  <si>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</si>
  <si>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</si>
  <si>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</si>
  <si>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</si>
  <si>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</si>
  <si>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</si>
  <si>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</si>
  <si>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</si>
  <si>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</si>
  <si>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</si>
  <si>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</si>
  <si>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ETA 90 Min</t>
  </si>
  <si>
    <t xml:space="preserve"> PCM-20250215-00000830 </t>
  </si>
  <si>
    <t>LTE site still down and  site located in aramco area access issue need special permission</t>
  </si>
  <si>
    <t>PCM-20251113-00000469</t>
  </si>
  <si>
    <t>25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</si>
  <si>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</si>
  <si>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</si>
  <si>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</si>
  <si>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</si>
  <si>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</si>
  <si>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</si>
  <si>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</si>
  <si>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</si>
  <si>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</si>
  <si>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</si>
  <si>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TT-20251113-00604</t>
  </si>
  <si>
    <t>EM team moved need 15 min</t>
  </si>
  <si>
    <t>PCM-20251112-00000671</t>
  </si>
  <si>
    <t>cells down Due to rectifire issue , Team visted and found two obsolete ZTE rectifier modules not giving proper output voltage and cells flapping, team will submit it to WH for repairing , ETA 55 min</t>
  </si>
  <si>
    <t>TT-20251113-00483</t>
  </si>
  <si>
    <t>ETA 100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</si>
</sst>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4" dataDxfId="173" headerRowBorderDxfId="171" tableBorderDxfId="172" totalsRowBorderDxfId="170">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3" totalsRowShown="0" headerRowDxfId="15" dataDxfId="14" headerRowBorderDxfId="12" tableBorderDxfId="13">
  <autoFilter ref="A1:L1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311.41870324074262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1" ca="1" si="0">IFERROR(NOW()-F3,"")</f>
        <v>45974.367129166669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45974.367129166669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45974.367129166669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45974.367129166669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45974.367129166669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45974.367129166669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45974.367129166669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45974.367129166669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45974.367129166669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45974.367129166669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45974.367129166669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45974.367129166669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45974.367129166669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45974.367129166669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45974.367129166669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45974.367129166669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45974.367129166669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45974.367129166669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45974.367129166669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45974.367129166669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45974.367129166669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45974.367129166669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45974.367129166669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45974.367129166669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45974.367129166669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45974.367129166669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45974.367129166669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45974.367129166669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45974.367129166669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45974.367129166669</v>
      </c>
      <c r="H32" s="111"/>
      <c r="I32" s="109" t="str">
        <f>IFERROR(VLOOKUP(D32,DB!A:F,6,0),"")</f>
        <v/>
      </c>
      <c r="J32" s="109" t="str">
        <f>IFERROR(VLOOKUP(D32,DB!A:G,7,0),"")</f>
        <v/>
      </c>
      <c r="K32" s="113"/>
      <c r="L32" s="114" t="str">
        <f>IFERROR(VLOOKUP(D32,DB!A:I,9,0),"")</f>
        <v/>
      </c>
    </row>
    <row r="33" spans="1:12" ht="15" customHeight="1">
      <c r="A33" s="117"/>
      <c r="B33" s="118" t="str">
        <f>IFERROR(VLOOKUP(D33,DB!A:K,11,0),"")</f>
        <v/>
      </c>
      <c r="C33" s="118"/>
      <c r="D33" s="118"/>
      <c r="E33" s="119"/>
      <c r="F33" s="120"/>
      <c r="G33" s="121">
        <f t="shared" ca="1" si="1"/>
        <v>45974.367129166669</v>
      </c>
      <c r="H33" s="120"/>
      <c r="I33" s="118" t="str">
        <f>IFERROR(VLOOKUP(D33,DB!A:F,6,0),"")</f>
        <v/>
      </c>
      <c r="J33" s="118" t="str">
        <f>IFERROR(VLOOKUP(D33,DB!A:G,7,0),"")</f>
        <v/>
      </c>
      <c r="K33" s="122"/>
      <c r="L33" s="123" t="str">
        <f>IFERROR(VLOOKUP(D33,DB!A:I,9,0),"")</f>
        <v/>
      </c>
    </row>
    <row r="34" spans="1:12" ht="15" customHeight="1">
      <c r="A34" s="152"/>
      <c r="B34" s="153" t="str">
        <f>IFERROR(VLOOKUP(D34,DB!A:K,11,0),"")</f>
        <v/>
      </c>
      <c r="C34" s="153"/>
      <c r="D34" s="153"/>
      <c r="E34" s="154"/>
      <c r="F34" s="149"/>
      <c r="G34" s="155">
        <f ca="1">IFERROR(NOW()-F34,"")</f>
        <v>45974.367129166669</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45974.367129166669</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45974.367129166669</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45974.367129166669</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45974.367129166669</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45974.367129166669</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45974.367129166669</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45974.367129166669</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45974.367129166669</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45974.367129166669</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45974.367129166669</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45974.367129166669</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45974.367129166669</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45974.367129166669</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45974.367129166669</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45974.367129166669</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45974.367129166669</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45974.367129166669</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45974.367129166669</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45974.367129166669</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45974.367129166669</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45974.367129166669</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45974.367129166669</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45974.367129166669</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45974.367129166669</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45974.367129166669</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45974.367129166669</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45974.367129166669</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45974.367129166669</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45974.367129166669</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45974.367129166669</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45974.367129166669</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45974.367129166669</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45974.367129166669</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45974.367129166669</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45974.367129166669</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45974.367129166669</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45974.367129166669</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45974.367129166669</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45974.367129166669</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45974.367129166669</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45974.367129166669</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45974.367129166669</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45974.367129166669</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45974.367129166669</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45974.367129166669</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45974.367129166669</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45974.367129166669</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45974.367129166669</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45974.367129166669</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45974.367129166669</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45974.367129166669</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45974.367129166669</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45974.367129166669</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45974.367129166669</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45974.367129166669</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45974.367129166669</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45974.367129166669</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45974.367129166669</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45974.367129166669</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45974.367129166669</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45974.367129166669</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45974.367129166669</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45974.367129166669</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45974.367129166669</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45974.367129166669</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45974.367129166669</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45974.367129166669</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45974.367129166669</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45974.367129166669</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45974.367129166669</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45974.367129166669</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45974.367129166669</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45974.367129166669</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45974.367129166669</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45974.367129166669</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45974.367129166669</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45974.367129166669</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45974.367129166669</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45974.367129166669</v>
      </c>
      <c r="H113" s="149"/>
      <c r="I113" s="153" t="str">
        <f>IFERROR(VLOOKUP(D113,DB!A:F,6,0),"")</f>
        <v/>
      </c>
      <c r="J113" s="153" t="str">
        <f>IFERROR(VLOOKUP(D113,DB!A:G,7,0),"")</f>
        <v/>
      </c>
      <c r="K113" s="156"/>
      <c r="L113" s="157" t="str">
        <f>IFERROR(VLOOKUP(D113,DB!A:I,9,0),"")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149.36729120370728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0.21761527778289746</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24534</v>
      </c>
      <c r="E5" s="103" t="s">
        <v>39021</v>
      </c>
      <c r="F5" s="104">
        <v>45974.326226851852</v>
      </c>
      <c r="G5" s="105">
        <f t="shared" ca="1" si="1"/>
        <v>4.0902314816776197E-2</v>
      </c>
      <c r="H5" s="104">
        <v>45974.301817129628</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45974.367129166669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45974.367129166669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45974.367129166669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45974.367129166669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45974.367129166669</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45974.367129166669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45974.367129166669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45974.367129166669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45974.367129166669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45974.367129166669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45974.367129166669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45974.367129166669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45974.367129166669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45974.367129166669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45974.367129166669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45974.367129166669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45974.367129166669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45974.367129166669</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45974.367129166669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45974.367129166669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45974.367129166669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45974.367129166669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45974.367129166669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45974.367129166669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45974.367129166669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45974.367129166669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45974.367129166669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45974.367129166669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45974.367129166669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45974.367129166669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45974.367129166669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45974.367129166669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45974.367129166669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45974.367129166669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45974.367129166669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45974.367129166669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45974.367129166669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45974.367129166669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45974.367129166669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45974.367129166669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45974.367129166669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45974.367129166669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45974.367129166669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45974.367129166669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45974.367129166669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45974.367129166669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45974.367129166669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45974.367129166669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45974.367129166669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45974.367129166669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45974.367129166669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45974.367129166669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45974.367129166669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45974.367129166669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45974.367129166669</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45974.367129166669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45974.367129166669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45974.367129166669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45974.367129166669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45974.367129166669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45974.367129166669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45974.367129166669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45974.367129166669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45974.367129166669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45974.367129166669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45974.367129166669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45974.367129166669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45974.367129166669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45974.367129166669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45974.367129166669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45974.367129166669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45974.367129166669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45974.367129166669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45974.367129166669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45974.367129166669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45974.367129166669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45974.367129166669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45974.367129166669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45974.367129166669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45974.367129166669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45974.367129166669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45974.367129166669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45974.367129166669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45974.367129166669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45974.367129166669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45974.367129166669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45974.367129166669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45974.367129166669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45974.367129166669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45974.367129166669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45974.367129166669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45974.367129166669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45974.367129166669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45974.367129166669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45974.367129166669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45974.367129166669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45974.367129166669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45974.367129166669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45974.367129166669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45974.367129166669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45974.367129166669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45974.367129166669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45974.367129166669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45974.367129166669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45974.367129166669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45974.367129166669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45974.367129166669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45974.367129166669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45974.367129166669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45974.367129166669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45974.367129166669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45974.367129166669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45974.367129166669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45974.367129166669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45974.367129166669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45974.367129166669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45974.367129166669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45974.367129166669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45974.367129166669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45974.367129166669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45974.367129166669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45974.367129166669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45974.367129166669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45974.367129166669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45974.367129166669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45974.367129166669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45974.367129166669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45974.367129166669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45974.367129166669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45974.367129166669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45974.367129166669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45974.367129166669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45974.367129166669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45974.367129166669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45974.367129166669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45974.367129166669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45974.367129166669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45974.367129166669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45974.367129166669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45974.367129166669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45974.367129166669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45974.367129166669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45974.367129166669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45974.367129166669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45974.367129166669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45974.367129166669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45974.367129166669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45974.367129166669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45974.367129166669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45974.367129166669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45974.367129166669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45974.367129166669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45974.367129166669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45974.367129166669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45974.367129166669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45974.367129166669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45974.367129166669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45974.367129166669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45974.367129166669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45974.367129166669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45974.367129166669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45974.367129166669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45974.367129166669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45974.367129166669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45974.367129166669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45974.367129166669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45974.367129166669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45974.367129166669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45974.367129166669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45974.367129166669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45974.367129166669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45974.367129166669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45974.367129166669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45974.367129166669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45974.367129166669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45974.367129166669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45974.367129166669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45974.367129166669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45974.367129166669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45974.367129166669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45974.367129166669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45974.367129166669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45974.367129166669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45974.367129166669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45974.367129166669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45974.367129166669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45974.367129166669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45974.367129166669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45974.367129166669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45974.367129166669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45974.367129166669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45974.367129166669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45974.367129166669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45974.367129166669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45974.367129166669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45974.367129166669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45974.367129166669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45974.367129166669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45974.367129166669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45974.367129166669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45974.367129166669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45974.367129166669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45974.367129166669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45974.367129166669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45974.367129166669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45974.367129166669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45974.367129166669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45974.367129166669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45974.367129166669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45974.367129166669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45974.367129166669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45974.367129166669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45974.367129166669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45974.367129166669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45974.367129166669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45974.367129166669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45974.367129166669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45974.367129166669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45974.367129166669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45974.367129166669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45974.367129166669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45974.367129166669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45974.367129166669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45974.367129166669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45974.367129166669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45974.367129166669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45974.367129166669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45974.367129166669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45974.367129166669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45974.367129166669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45974.367129166669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45974.367129166669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45974.367129166669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45974.367129166669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45974.367129166669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45974.367129166669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45974.367129166669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45974.367129166669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45974.367129166669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45974.367129166669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45974.367129166669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45974.367129166669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45974.367129166669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45974.367129166669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45974.367129166669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45974.367129166669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45974.367129166669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45974.367129166669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45974.367129166669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45974.367129166669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45974.367129166669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45974.367129166669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45974.367129166669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45974.367129166669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45974.367129166669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45974.367129166669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45974.367129166669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45974.367129166669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45974.367129166669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45974.367129166669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45974.367129166669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45974.367129166669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45974.367129166669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45974.367129166669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45974.367129166669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45974.367129166669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45974.367129166669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45974.367129166669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45974.367129166669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45974.367129166669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45974.367129166669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45974.367129166669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45974.367129166669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45974.367129166669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45974.367129166669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45974.367129166669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45974.367129166669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45974.367129166669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45974.367129166669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45974.367129166669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45974.367129166669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45974.367129166669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45974.367129166669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45974.367129166669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45974.367129166669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45974.367129166669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45974.367129166669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45974.367129166669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45974.367129166669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45974.367129166669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45974.367129166669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45974.367129166669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45974.367129166669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45974.367129166669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45974.367129166669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45974.367129166669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45974.367129166669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45974.367129166669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45974.367129166669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45974.367129166669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45974.367129166669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45974.367129166669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45974.367129166669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45974.367129166669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45974.367129166669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45974.367129166669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45974.367129166669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45974.367129166669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45974.367129166669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45974.367129166669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45974.367129166669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45974.367129166669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45974.367129166669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45974.367129166669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45974.367129166669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45974.367129166669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45974.367129166669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45974.367129166669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45974.367129166669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45974.367129166669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45974.367129166669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45974.367129166669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45974.367129166669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45974.367129166669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45974.367129166669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45974.367129166669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45974.367129166669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45974.367129166669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45974.367129166669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45974.367129166669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45974.367129166669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45974.367129166669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45974.367129166669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45974.367129166669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45974.367129166669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45974.367129166669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45974.367129166669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45974.367129166669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45974.367129166669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45974.367129166669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45974.367129166669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45974.367129166669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45974.367129166669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45974.367129166669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45974.367129166669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45974.367129166669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45974.367129166669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45974.367129166669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45974.367129166669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45974.367129166669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45974.367129166669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45974.367129166669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45974.367129166669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45974.367129166669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45974.367129166669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45974.367129166669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45974.367129166669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45974.367129166669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45974.367129166669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45974.367129166669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45974.367129166669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45974.367129166669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45974.367129166669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45974.367129166669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45974.367129166669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45974.367129166669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45974.367129166669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45974.367129166669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45974.367129166669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45974.367129166669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45974.367129166669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45974.367129166669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45974.367129166669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45974.367129166669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45974.367129166669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45974.367129166669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45974.367129166669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45974.367129166669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45974.367129166669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45974.367129166669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45974.367129166669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45974.367129166669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45974.367129166669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45974.367129166669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45974.367129166669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45974.367129166669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45974.367129166669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45974.367129166669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45974.367129166669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45974.367129166669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45974.367129166669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45974.367129166669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45974.367129166669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45974.367129166669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45974.367129166669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45974.367129166669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45974.367129166669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45974.367129166669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45974.367129166669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45974.367129166669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45974.367129166669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45974.367129166669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45974.367129166669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45974.367129166669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45974.367129166669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45974.367129166669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45974.367129166669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45974.367129166669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45974.367129166669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45974.367129166669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45974.367129166669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45974.367129166669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45974.367129166669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45974.367129166669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45974.367129166669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45974.367129166669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45974.367129166669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45974.367129166669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45974.367129166669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45974.367129166669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45974.367129166669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45974.367129166669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45974.367129166669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45974.367129166669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45974.367129166669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45974.367129166669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45974.367129166669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45974.367129166669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45974.367129166669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45974.367129166669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45974.367129166669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45974.367129166669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45974.367129166669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45974.367129166669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45974.367129166669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45974.367129166669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45974.367129166669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45974.367129166669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45974.367129166669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45974.367129166669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45974.367129166669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45974.367129166669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45974.367129166669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45974.367129166669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45974.367129166669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45974.367129166669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45974.367129166669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45974.367129166669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45974.367129166669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45974.367129166669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45974.367129166669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45974.367129166669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45974.367129166669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45974.367129166669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45974.367129166669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45974.367129166669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45974.367129166669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45974.367129166669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45974.367129166669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45974.367129166669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45974.367129166669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45974.367129166669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45974.367129166669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45974.367129166669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45974.367129166669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45974.367129166669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45974.367129166669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45974.367129166669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45974.367129166669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45974.367129166669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45974.367129166669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45974.367129166669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45974.367129166669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45974.367129166669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45974.367129166669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45974.367129166669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45974.367129166669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45974.367129166669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45974.367129166669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45974.367129166669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45974.367129166669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45974.367129166669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45974.367129166669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45974.367129166669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45974.367129166669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45974.367129166669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45974.367129166669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45974.367129166669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45974.367129166669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45974.367129166669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45974.367129166669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45974.367129166669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45974.367129166669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45974.367129166669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45974.367129166669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45974.367129166669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45974.367129166669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45974.367129166669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45974.367129166669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45974.367129166669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45974.367129166669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45974.367129166669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45974.367129166669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45974.367129166669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45974.367129166669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45974.367129166669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45974.367129166669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45974.367129166669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45974.367129166669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45974.367129166669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45974.367129166669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45974.367129166669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45974.367129166669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45974.367129166669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45974.367129166669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45974.367129166669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45974.367129166669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45974.367129166669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45974.367129166669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45974.367129166669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45974.367129166669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45974.367129166669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45974.367129166669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45974.367129166669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45974.367129166669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45974.367129166669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45974.367129166669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45974.367129166669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45974.367129166669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45974.367129166669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45974.367129166669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45974.367129166669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45974.367129166669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45974.367129166669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45974.367129166669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45974.367129166669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45974.367129166669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45974.367129166669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45974.367129166669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45974.367129166669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45974.367129166669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45974.367129166669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45974.367129166669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45974.367129166669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45974.367129166669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45974.367129166669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45974.367129166669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45974.367129166669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45974.367129166669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45974.367129166669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45974.367129166669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45974.367129166669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45974.367129166669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45974.367129166669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45974.367129166669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45974.367129166669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45974.367129166669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45974.367129166669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45974.367129166669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45974.367129166669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45974.367129166669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45974.367129166669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45974.367129166669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45974.367129166669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45974.367129166669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45974.367129166669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45974.367129166669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45974.367129166669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45974.367129166669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45974.367129166669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45974.367129166669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45974.367129166669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45974.367129166669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45974.367129166669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45974.367129166669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45974.367129166669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45974.367129166669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45974.367129166669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45974.367129166669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45974.367129166669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45974.367129166669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45974.367129166669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45974.367129166669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45974.367129166669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45974.367129166669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45974.367129166669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45974.367129166669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45974.367129166669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45974.367129166669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45974.367129166669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45974.367129166669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45974.367129166669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45974.367129166669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45974.367129166669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45974.367129166669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45974.367129166669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45974.367129166669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45974.367129166669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45974.367129166669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45974.367129166669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45974.367129166669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45974.367129166669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45974.367129166669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45974.367129166669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45974.367129166669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45974.367129166669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45974.367129166669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45974.367129166669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45974.367129166669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45974.367129166669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45974.367129166669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45974.367129166669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45974.367129166669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45974.367129166669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45974.367129166669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45974.367129166669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45974.367129166669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45974.367129166669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45974.367129166669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45974.367129166669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45974.367129166669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45974.367129166669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45974.367129166669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45974.367129166669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45974.367129166669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45974.367129166669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45974.367129166669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45974.367129166669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45974.367129166669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45974.367129166669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45974.367129166669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45974.367129166669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45974.367129166669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45974.367129166669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45974.367129166669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45974.367129166669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45974.367129166669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45974.367129166669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45974.367129166669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45974.367129166669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45974.367129166669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45974.367129166669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45974.367129166669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45974.367129166669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45974.367129166669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45974.367129166669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45974.367129166669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45974.367129166669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45974.367129166669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45974.367129166669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45974.367129166669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45974.367129166669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45974.367129166669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45974.367129166669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45974.367129166669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45974.367129166669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45974.367129166669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45974.367129166669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45974.367129166669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45974.367129166669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45974.367129166669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45974.367129166669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45974.367129166669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45974.367129166669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45974.367129166669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45974.367129166669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45974.367129166669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45974.367129166669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45974.367129166669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45974.367129166669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45974.367129166669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45974.367129166669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45974.367129166669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45974.367129166669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45974.367129166669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45974.367129166669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45974.367129166669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45974.367129166669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45974.367129166669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45974.367129166669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45974.367129166669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45974.367129166669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45974.367129166669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45974.367129166669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45974.367129166669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45974.367129166669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45974.367129166669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45974.367129166669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45974.367129166669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45974.367129166669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45974.367129166669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45974.367129166669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45974.367129166669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45974.367129166669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45974.367129166669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45974.367129166669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45974.367129166669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45974.367129166669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45974.367129166669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45974.367129166669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45974.367129166669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45974.367129166669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45974.367129166669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45974.367129166669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45974.367129166669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45974.367129166669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45974.367129166669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45974.367129166669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45974.367129166669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45974.367129166669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45974.367129166669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45974.367129166669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45974.367129166669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45974.367129166669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45974.367129166669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45974.367129166669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45974.367129166669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45974.367129166669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45974.367129166669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45974.367129166669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45974.367129166669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45974.367129166669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45974.367129166669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45974.367129166669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45974.367129166669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45974.367129166669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45974.367129166669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45974.367129166669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45974.367129166669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45974.367129166669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45974.367129166669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45974.367129166669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45974.367129166669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45974.367129166669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45974.367129166669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45974.367129166669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45974.367129166669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45974.367129166669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45974.367129166669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45974.367129166669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45974.367129166669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45974.367129166669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45974.367129166669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45974.367129166669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45974.367129166669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45974.367129166669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45974.367129166669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45974.367129166669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45974.367129166669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45974.367129166669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45974.367129166669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45974.367129166669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45974.367129166669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45974.367129166669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45974.367129166669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45974.367129166669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45974.367129166669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45974.367129166669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45974.367129166669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45974.367129166669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45974.367129166669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45974.367129166669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45974.367129166669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45974.367129166669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45974.367129166669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45974.367129166669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45974.367129166669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45974.367129166669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45974.367129166669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45974.367129166669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45974.367129166669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45974.367129166669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45974.367129166669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45974.367129166669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45974.367129166669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45974.367129166669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45974.367129166669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45974.367129166669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45974.367129166669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45974.367129166669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45974.367129166669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45974.367129166669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45974.367129166669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45974.367129166669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45974.367129166669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45974.367129166669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45974.367129166669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45974.367129166669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45974.367129166669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45974.367129166669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45974.367129166669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45974.367129166669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45974.367129166669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45974.367129166669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45974.367129166669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45974.367129166669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45974.367129166669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45974.367129166669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45974.367129166669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45974.367129166669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45974.367129166669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45974.367129166669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45974.367129166669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45974.367129166669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45974.367129166669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45974.367129166669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45974.367129166669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45974.367129166669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45974.367129166669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45974.367129166669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45974.367129166669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45974.367129166669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45974.367129166669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45974.367129166669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45974.367129166669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45974.367129166669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45974.367129166669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45974.367129166669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45974.367129166669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45974.367129166669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45974.367129166669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45974.367129166669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45974.367129166669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45974.367129166669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45974.367129166669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45974.367129166669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45974.367129166669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45974.367129166669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45974.367129166669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45974.367129166669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45974.367129166669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45974.367129166669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45974.367129166669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45974.367129166669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45974.367129166669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45974.367129166669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45974.367129166669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45974.367129166669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45974.367129166669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45974.367129166669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45974.367129166669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45974.367129166669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45974.367129166669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45974.367129166669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45974.367129166669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45974.367129166669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45974.367129166669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45974.367129166669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45974.367129166669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45974.367129166669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45974.367129166669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45974.367129166669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45974.367129166669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45974.367129166669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45974.367129166669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45974.367129166669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45974.367129166669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45974.367129166669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45974.367129166669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45974.367129166669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45974.367129166669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45974.367129166669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45974.367129166669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45974.367129166669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45974.367129166669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45974.367129166669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45974.367129166669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45974.367129166669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45974.367129166669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45974.367129166669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45974.367129166669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45974.367129166669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45974.367129166669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45974.367129166669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45974.367129166669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45974.367129166669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45974.367129166669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45974.367129166669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45974.367129166669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45974.367129166669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45974.367129166669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45974.367129166669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45974.367129166669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45974.367129166669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45974.367129166669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45974.367129166669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45974.367129166669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45974.367129166669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45974.367129166669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45974.367129166669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45974.367129166669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45974.367129166669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45974.367129166669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45974.367129166669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45974.367129166669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45974.367129166669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45974.367129166669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45974.367129166669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45974.367129166669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45974.367129166669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45974.367129166669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45974.367129166669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45974.367129166669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45974.367129166669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45974.367129166669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45974.367129166669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45974.367129166669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45974.367129166669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45974.367129166669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45974.367129166669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45974.367129166669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45974.367129166669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45974.367129166669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45974.367129166669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45974.367129166669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45974.367129166669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45974.367129166669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45974.367129166669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45974.367129166669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45974.367129166669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45974.367129166669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45974.367129166669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45974.367129166669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45974.367129166669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45974.367129166669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45974.367129166669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45974.367129166669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45974.367129166669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45974.367129166669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45974.367129166669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45974.367129166669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45974.367129166669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45974.367129166669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45974.367129166669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45974.367129166669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45974.367129166669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45974.367129166669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45974.367129166669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45974.367129166669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45974.367129166669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45974.367129166669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45974.367129166669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45974.367129166669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45974.367129166669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45974.367129166669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45974.367129166669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45974.367129166669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45974.367129166669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45974.367129166669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45974.367129166669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45974.367129166669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45974.367129166669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45974.367129166669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45974.367129166669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45974.367129166669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45974.367129166669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45974.367129166669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45974.367129166669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45974.367129166669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45974.367129166669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45974.367129166669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45974.367129166669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45974.367129166669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45974.367129166669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45974.367129166669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45974.367129166669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45974.367129166669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45974.367129166669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45974.367129166669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45974.367129166669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45974.367129166669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45974.367129166669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45974.367129166669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45974.367129166669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45974.367129166669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45974.367129166669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45974.367129166669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45974.367129166669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45974.367129166669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45974.367129166669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45974.367129166669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45974.367129166669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45974.367129166669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45974.367129166669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45974.367129166669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45974.367129166669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45974.367129166669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45974.367129166669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45974.367129166669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45974.367129166669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45974.367129166669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45974.367129166669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45974.367129166669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45974.367129166669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45974.367129166669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45974.367129166669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45974.367129166669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45974.367129166669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45974.367129166669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45974.367129166669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45974.367129166669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45974.367129166669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45974.367129166669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45974.367129166669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45974.367129166669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45974.367129166669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45974.367129166669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45974.367129166669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45974.367129166669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45974.367129166669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45974.367129166669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45974.367129166669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45974.367129166669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45974.367129166669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45974.367129166669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45974.367129166669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45974.367129166669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45974.367129166669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45974.367129166669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45974.367129166669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45974.367129166669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45974.367129166669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45974.367129166669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45974.367129166669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45974.367129166669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45974.367129166669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45974.367129166669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45974.367129166669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45974.367129166669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45974.367129166669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45974.367129166669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45974.367129166669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45974.367129166669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45974.367129166669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45974.367129166669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45974.367129166669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45974.367129166669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45974.367129166669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45974.367129166669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45974.367129166669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45974.367129166669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45974.367129166669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45974.367129166669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45974.367129166669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45974.367129166669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45974.367129166669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45974.367129166669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45974.367129166669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45974.367129166669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45974.367129166669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45974.367129166669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45974.367129166669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45974.367129166669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45974.367129166669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45974.367129166669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45974.367129166669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45974.367129166669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45974.367129166669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45974.367129166669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45974.367129166669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45974.367129166669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45974.367129166669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45974.367129166669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45974.367129166669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45974.367129166669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45974.367129166669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45974.367129166669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45974.367129166669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45974.367129166669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45974.367129166669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45974.367129166669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45974.367129166669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45974.367129166669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45974.367129166669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45974.367129166669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45974.367129166669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45974.367129166669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45974.367129166669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45974.367129166669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45974.367129166669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45974.367129166669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45974.367129166669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45974.367129166669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45974.367129166669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45974.367129166669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45974.367129166669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45974.367129166669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45974.367129166669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45974.367129166669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45974.367129166669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45974.367129166669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45974.367129166669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45974.367129166669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45974.367129166669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45974.367129166669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45974.367129166669</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270.88641157407255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5.1851388889190275E-2</v>
      </c>
      <c r="H3" s="96">
        <v>45974.309942129628</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37756</v>
      </c>
      <c r="E4" s="95" t="s">
        <v>39021</v>
      </c>
      <c r="F4" s="96"/>
      <c r="G4" s="97">
        <f ca="1">IFERROR(NOW()-F4,"")</f>
        <v>45974.367129166669</v>
      </c>
      <c r="H4" s="96">
        <v>45974.359976851854</v>
      </c>
      <c r="I4" s="135" t="str">
        <f>IFERROR(VLOOKUP(D4,DB!A:F,6,0),"")</f>
        <v>SCECO</v>
      </c>
      <c r="J4" s="135" t="str">
        <f>IFERROR(VLOOKUP(D4,DB!A:G,7,0),"")</f>
        <v>Vandalized</v>
      </c>
      <c r="K4" s="98" t="s">
        <v>39114</v>
      </c>
      <c r="L4" s="92" t="str">
        <f>IFERROR(VLOOKUP(D4,DB!A:I,9,0),"")</f>
        <v>Latis</v>
      </c>
    </row>
    <row r="5" spans="1:16" ht="15" customHeight="1">
      <c r="A5" s="135" t="s">
        <v>39113</v>
      </c>
      <c r="B5" s="135" t="str">
        <f>IFERROR(VLOOKUP(D5,DB!A:K,11,0),"")</f>
        <v>R4</v>
      </c>
      <c r="C5" s="94">
        <v>1</v>
      </c>
      <c r="D5" s="92" t="s">
        <v>36472</v>
      </c>
      <c r="E5" s="95" t="s">
        <v>39021</v>
      </c>
      <c r="F5" s="96"/>
      <c r="G5" s="97">
        <f ca="1">IFERROR(NOW()-F5,"")</f>
        <v>45974.367129166669</v>
      </c>
      <c r="H5" s="96">
        <v>45974.359918981485</v>
      </c>
      <c r="I5" s="135" t="str">
        <f>IFERROR(VLOOKUP(D5,DB!A:F,6,0),"")</f>
        <v>SCECO</v>
      </c>
      <c r="J5" s="135" t="str">
        <f>IFERROR(VLOOKUP(D5,DB!A:G,7,0),"")</f>
        <v>Dead</v>
      </c>
      <c r="K5" s="98" t="s">
        <v>39114</v>
      </c>
      <c r="L5" s="92" t="str">
        <f>IFERROR(VLOOKUP(D5,DB!A:I,9,0),"")</f>
        <v>Latis</v>
      </c>
    </row>
    <row r="6" spans="1:16" ht="15" customHeight="1">
      <c r="A6" s="135"/>
      <c r="B6" s="135" t="str">
        <f>IFERROR(VLOOKUP(D6,DB!A:K,11,0),"")</f>
        <v/>
      </c>
      <c r="C6" s="94"/>
      <c r="D6" s="92"/>
      <c r="E6" s="95"/>
      <c r="F6" s="96"/>
      <c r="G6" s="97">
        <f ca="1">IFERROR(NOW()-F6,"")</f>
        <v>45974.367129166669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45974.367129166669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45974.367129166669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45974.367129166669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45974.367129166669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45974.367129166669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45974.367129166669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45974.367129166669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45974.367129166669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45974.367129166669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45974.367129166669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45974.367129166669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45974.367129166669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45974.367129166669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45974.367129166669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45974.367129166669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45974.367129166669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45974.367129166669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45974.367129166669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45974.367129166669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45974.367129166669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45974.367129166669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45974.367129166669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45974.367129166669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45974.367129166669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45974.367129166669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45974.367129166669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45974.367129166669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45974.367129166669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45974.367129166669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45974.367129166669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45974.367129166669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45974.367129166669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45974.367129166669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45974.367129166669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45974.367129166669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45974.367129166669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45974.367129166669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45974.367129166669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45974.367129166669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45974.367129166669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45974.367129166669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45974.367129166669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45974.367129166669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45974.367129166669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45974.367129166669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45974.367129166669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45974.367129166669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45974.367129166669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45974.367129166669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45974.367129166669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45974.367129166669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45974.367129166669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45974.367129166669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45974.367129166669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45974.367129166669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45974.367129166669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45974.367129166669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45974.367129166669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45974.367129166669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45974.367129166669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45974.367129166669</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82.535068981480435</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48.17825185185211</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15" ca="1" si="1">IFERROR(NOW()-F4,"")</f>
        <v>25.706018055556342</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33392</v>
      </c>
      <c r="E6" s="124" t="s">
        <v>39021</v>
      </c>
      <c r="F6" s="124"/>
      <c r="G6" s="126">
        <f t="shared" ca="1" si="1"/>
        <v>45974.367129166669</v>
      </c>
      <c r="H6" s="125">
        <v>45974.344942129632</v>
      </c>
      <c r="I6" s="124" t="str">
        <f>IFERROR(VLOOKUP(D6,DB!A:F,6,0),"")</f>
        <v>SCECO</v>
      </c>
      <c r="J6" s="124" t="str">
        <f>IFERROR(VLOOKUP(D6,DB!A:G,7,0),"")</f>
        <v>In progress</v>
      </c>
      <c r="K6" s="124" t="s">
        <v>39124</v>
      </c>
      <c r="L6" s="124" t="str">
        <f>IFERROR(VLOOKUP(D6,DB!A:I,9,0),"")</f>
        <v>Latis</v>
      </c>
    </row>
    <row r="7" spans="1:13">
      <c r="A7" s="124"/>
      <c r="B7" s="124" t="str">
        <f>IFERROR(VLOOKUP(#REF!,DB!A:K,11,0),"")</f>
        <v/>
      </c>
      <c r="C7" s="124"/>
      <c r="D7" s="124"/>
      <c r="E7" s="124"/>
      <c r="F7" s="124"/>
      <c r="G7" s="126">
        <f t="shared" ca="1" si="1"/>
        <v>45974.367129166669</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45974.367129166669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45974.367129166669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45974.367129166669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45974.367129166669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45974.367129166669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45974.367129166669</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45974.367129166669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45974.367129166669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45974.367129166669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45974.367129166669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45974.367129166669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45974.367129166669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45974.367129166669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45974.367129166669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45974.367129166669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45974.367129166669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45974.367129166669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45974.367129166669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45974.367129166669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45974.367129166669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45974.367129166669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45974.367129166669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45974.367129166669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45974.367129166669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45974.367129166669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45974.367129166669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45974.367129166669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45974.367129166669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45974.367129166669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45974.367129166669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45974.367129166669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45974.367129166669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45974.367129166669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45974.367129166669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45974.367129166669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45974.367129166669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45974.367129166669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45974.367129166669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45974.367129166669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45974.367129166669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45974.367129166669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45974.367129166669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45974.367129166669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45974.367129166669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45974.367129166669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45974.367129166669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45974.367129166669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45974.367129166669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45974.367129166669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45974.367129166669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45974.367129166669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45974.367129166669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45974.367129166669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45974.367129166669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45974.367129166669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45974.367129166669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45974.367129166669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45974.367129166669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45974.367129166669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45974.367129166669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45974.367129166669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45974.367129166669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45974.367129166669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45974.367129166669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45974.367129166669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45974.367129166669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45974.367129166669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45974.367129166669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45974.367129166669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45974.367129166669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45974.367129166669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45974.367129166669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45974.367129166669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45974.367129166669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45974.367129166669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45974.367129166669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45974.367129166669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45974.367129166669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45974.367129166669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45974.367129166669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45974.367129166669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45974.367129166669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45974.367129166669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45974.367129166669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45974.367129166669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45974.367129166669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45974.367129166669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45974.367129166669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45974.367129166669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45974.367129166669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45974.367129166669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45974.367129166669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45974.367129166669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45974.367129166669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45974.367129166669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45974.367129166669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45974.367129166669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45974.367129166669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45974.367129166669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45974.367129166669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45974.367129166669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45974.367129166669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45974.367129166669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45974.367129166669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45974.367129166669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45974.367129166669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45974.367129166669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45974.367129166669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45974.367129166669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45974.367129166669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45974.367129166669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45974.367129166669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45974.367129166669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45974.367129166669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45974.367129166669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45974.367129166669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45974.367129166669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45974.367129166669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45974.367129166669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45974.367129166669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45974.367129166669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45974.367129166669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45974.367129166669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45974.367129166669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45974.367129166669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45974.367129166669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45974.367129166669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45974.367129166669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45974.367129166669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45974.367129166669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45974.367129166669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45974.367129166669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45974.367129166669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45974.367129166669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45974.367129166669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45974.367129166669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45974.367129166669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45974.367129166669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45974.367129166669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45974.367129166669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45974.367129166669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45974.367129166669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45974.367129166669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45974.367129166669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45974.367129166669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45974.367129166669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45974.367129166669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45974.367129166669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45974.367129166669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45974.367129166669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45974.367129166669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45974.367129166669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45974.367129166669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45974.367129166669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45974.367129166669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45974.367129166669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45974.367129166669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45974.367129166669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45974.367129166669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45974.367129166669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45974.367129166669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45974.367129166669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45974.367129166669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45974.367129166669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45974.367129166669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45974.367129166669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45974.367129166669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45974.367129166669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45974.367129166669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45974.367129166669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45974.367129166669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45974.367129166669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45974.367129166669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45974.367129166669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45974.367129166669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45974.367129166669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45974.367129166669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45974.367129166669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45974.367129166669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45974.367129166669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45974.367129166669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45974.367129166669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45974.367129166669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45974.367129166669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45974.367129166669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45974.367129166669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45974.367129166669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45974.367129166669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45974.367129166669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45974.367129166669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45974.367129166669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45974.367129166669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45974.367129166669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45974.367129166669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45974.367129166669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45974.367129166669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45974.367129166669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45974.367129166669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45974.367129166669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45974.367129166669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45974.367129166669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45974.367129166669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45974.367129166669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45974.367129166669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45974.367129166669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45974.367129166669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45974.367129166669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45974.367129166669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45974.367129166669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45974.367129166669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45974.367129166669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45974.367129166669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45974.367129166669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45974.367129166669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45974.367129166669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45974.367129166669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45974.367129166669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45974.367129166669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45974.367129166669</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3"/>
  <sheetViews>
    <sheetView workbookViewId="0">
      <selection activeCell="A3" sqref="A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39125</v>
      </c>
      <c r="B2" s="141" t="str">
        <f>IFERROR(VLOOKUP(D2,DB!A:K,11,0),"")</f>
        <v>R6</v>
      </c>
      <c r="C2" s="142">
        <v>1</v>
      </c>
      <c r="D2" s="141" t="s">
        <v>30913</v>
      </c>
      <c r="E2" s="124" t="s">
        <v>39021</v>
      </c>
      <c r="F2" s="151">
        <v>45973.331250000003</v>
      </c>
      <c r="G2" s="105">
        <f t="shared" ref="G2:G45" ca="1" si="0">IFERROR(NOW()-F2,"-")</f>
        <v>1.0358791666658362</v>
      </c>
      <c r="H2" s="143">
        <v>45973.190428240741</v>
      </c>
      <c r="I2" s="141" t="str">
        <f>IFERROR(VLOOKUP(D2,DB!A:F,6,0),"")</f>
        <v>SCECO</v>
      </c>
      <c r="J2" s="141" t="str">
        <f>IFERROR(VLOOKUP(D2,DB!A:G,7,0),"")</f>
        <v>Good</v>
      </c>
      <c r="K2" s="144" t="s">
        <v>39126</v>
      </c>
      <c r="L2" s="145" t="str">
        <f>IFERROR(VLOOKUP(D2,DB!A:I,9,0),"")</f>
        <v>Latis</v>
      </c>
    </row>
    <row r="3" spans="1:16382" ht="31.5" customHeight="1">
      <c r="A3" s="140" t="s">
        <v>39127</v>
      </c>
      <c r="B3" s="141" t="str">
        <f>IFERROR(VLOOKUP(D3,DB!A:K,11,0),"")</f>
        <v>R6</v>
      </c>
      <c r="C3" s="142">
        <v>1</v>
      </c>
      <c r="D3" s="141" t="s">
        <v>34293</v>
      </c>
      <c r="E3" s="124" t="s">
        <v>39021</v>
      </c>
      <c r="F3" s="143"/>
      <c r="G3" s="105">
        <f t="shared" ca="1" si="0"/>
        <v>45974.367129166669</v>
      </c>
      <c r="H3" s="143">
        <v>45974.356782407405</v>
      </c>
      <c r="I3" s="141" t="str">
        <f>IFERROR(VLOOKUP(D3,DB!A:F,6,0),"")</f>
        <v>SCECO</v>
      </c>
      <c r="J3" s="141" t="str">
        <f>IFERROR(VLOOKUP(D3,DB!A:G,7,0),"")</f>
        <v>Vandalized</v>
      </c>
      <c r="K3" s="144" t="s">
        <v>39128</v>
      </c>
      <c r="L3" s="145" t="str">
        <f>IFERROR(VLOOKUP(D3,DB!A:I,9,0),"")</f>
        <v>Latis</v>
      </c>
    </row>
    <row r="4" spans="1:16382" ht="31.5" customHeight="1">
      <c r="A4" s="140"/>
      <c r="B4" s="141" t="str">
        <f>IFERROR(VLOOKUP(D4,DB!A:K,11,0),"")</f>
        <v/>
      </c>
      <c r="C4" s="142"/>
      <c r="D4" s="141"/>
      <c r="E4" s="124"/>
      <c r="F4" s="143"/>
      <c r="G4" s="105">
        <f t="shared" ca="1" si="0"/>
        <v>45974.367129166669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45974.367129166669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45974.367129166669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45974.367129166669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45974.367129166669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45974.367129166669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45974.367129166669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45974.367129166669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45974.367129166669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45974.367129166669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45974.367129166669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45974.367129166669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45974.367129166669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45974.367129166669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45974.367129166669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45974.367129166669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45974.367129166669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45974.367129166669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45974.367129166669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45974.367129166669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45974.367129166669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45974.367129166669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45974.367129166669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45974.367129166669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45974.367129166669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45974.367129166669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45974.367129166669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45974.367129166669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45974.367129166669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45974.367129166669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45974.367129166669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45974.367129166669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45974.367129166669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45974.367129166669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45974.367129166669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45974.367129166669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45974.367129166669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45974.367129166669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45974.367129166669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45974.367129166669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45974.367129166669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45974.367129166669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ref="G46:G109" ca="1" si="1">IFERROR(NOW()-F46,"-")</f>
        <v>45974.367129166669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45974.367129166669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45974.367129166669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45974.367129166669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45974.367129166669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45974.367129166669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45974.367129166669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45974.367129166669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45974.367129166669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45974.367129166669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45974.367129166669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45974.367129166669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45974.367129166669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45974.367129166669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45974.367129166669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45974.367129166669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45974.367129166669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45974.367129166669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45974.367129166669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45974.367129166669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45974.367129166669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45974.367129166669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45974.367129166669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45974.367129166669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45974.367129166669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45974.367129166669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45974.367129166669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45974.367129166669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45974.367129166669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45974.367129166669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45974.367129166669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45974.367129166669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45974.367129166669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45974.367129166669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45974.367129166669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45974.367129166669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45974.367129166669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45974.367129166669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45974.367129166669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45974.367129166669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45974.367129166669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45974.367129166669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45974.367129166669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45974.367129166669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45974.367129166669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45974.367129166669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45974.367129166669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45974.367129166669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45974.367129166669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45974.367129166669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45974.367129166669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45974.367129166669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45974.367129166669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45974.367129166669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45974.367129166669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45974.367129166669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45974.367129166669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45974.367129166669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45974.367129166669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45974.367129166669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45974.367129166669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45974.367129166669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45974.367129166669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45974.367129166669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ref="G110:G143" ca="1" si="2">IFERROR(NOW()-F110,"-")</f>
        <v>45974.367129166669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45974.367129166669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45974.367129166669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45974.367129166669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45974.367129166669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45974.367129166669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45974.367129166669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45974.367129166669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45974.367129166669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45974.367129166669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45974.367129166669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45974.367129166669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45974.367129166669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45974.367129166669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45974.367129166669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45974.367129166669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45974.367129166669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45974.367129166669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45974.367129166669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45974.367129166669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45974.367129166669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45974.367129166669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45974.367129166669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45974.367129166669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45974.367129166669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45974.367129166669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45974.367129166669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45974.367129166669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45974.367129166669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45974.367129166669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45974.367129166669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45974.367129166669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45974.367129166669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45974.367129166669</v>
      </c>
      <c r="H143" s="143"/>
      <c r="I143" s="141" t="str">
        <f>IFERROR(VLOOKUP(D143,DB!A:F,6,0),"")</f>
        <v/>
      </c>
      <c r="J143" s="141" t="str">
        <f>IFERROR(VLOOKUP(D143,DB!A:G,7,0),"")</f>
        <v/>
      </c>
      <c r="K143" s="144"/>
      <c r="L143" s="145" t="str">
        <f>IFERROR(VLOOKUP(D143,DB!A:I,9,0),"")</f>
        <v/>
      </c>
    </row>
  </sheetData>
  <dataValidations count="2">
    <dataValidation allowBlank="1" showInputMessage="1" showErrorMessage="1" sqref="E1" xr:uid="{9E1BC488-8814-4F8A-8DBE-742B3278AB71}"/>
    <dataValidation type="list" allowBlank="1" showInputMessage="1" showErrorMessage="1" sqref="E2:E1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2025-11-13T05:48:49Z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