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25" documentId="13_ncr:1_{F6CB121F-512D-4AA6-A0C1-0FB36C537598}" xr6:coauthVersionLast="47" xr6:coauthVersionMax="47" xr10:uidLastSave="{088509AE-48F9-4676-8F1E-6E58F9525371}"/>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<sst xmlns="http://schemas.openxmlformats.org/spreadsheetml/2006/main" count="180323" uniqueCount="39132">
  <si>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</si>
  <si>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</si>
  <si>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</si>
  <si>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</si>
  <si>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</si>
  <si>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</si>
  <si>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</si>
  <si>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</si>
  <si>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</si>
  <si>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</si>
  <si>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</si>
  <si>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</si>
  <si>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</si>
  <si>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</si>
  <si>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</si>
  <si>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</si>
  <si>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</si>
  <si>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</si>
  <si>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</si>
  <si>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</si>
  <si>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</si>
  <si>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</si>
  <si>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</si>
  <si>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</si>
  <si>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</si>
  <si>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</si>
  <si>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</si>
  <si>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</si>
  <si>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</si>
  <si>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</si>
  <si>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</si>
  <si>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</si>
  <si>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</si>
  <si>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</si>
  <si>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</si>
  <si>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</si>
  <si>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</si>
  <si>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</si>
  <si>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</si>
  <si>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</si>
  <si>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</si>
  <si>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</si>
  <si>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</si>
  <si>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</si>
  <si>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</si>
  <si>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</si>
  <si>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</si>
  <si>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</si>
  <si>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</si>
  <si>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</si>
  <si>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</si>
  <si>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</si>
  <si>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</si>
  <si>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</si>
  <si>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</si>
  <si>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</si>
  <si>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</si>
  <si>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</si>
  <si>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</si>
  <si>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</si>
  <si>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</si>
  <si>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</si>
  <si>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</si>
  <si>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</si>
  <si>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</si>
  <si>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</si>
  <si>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</si>
  <si>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</si>
  <si>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</si>
  <si>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</si>
  <si>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</si>
  <si>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</si>
  <si>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</si>
  <si>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</si>
  <si>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</si>
  <si>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</si>
  <si>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</si>
  <si>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</si>
  <si>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</si>
  <si>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</si>
  <si>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</si>
  <si>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</si>
  <si>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</si>
  <si>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</si>
  <si>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</si>
  <si>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</si>
  <si>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</si>
  <si>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</si>
  <si>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</si>
  <si>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</si>
  <si>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</si>
  <si>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</si>
  <si>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</si>
  <si>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</si>
  <si>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</si>
  <si>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</si>
  <si>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</si>
  <si>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</si>
  <si>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</si>
  <si>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</si>
  <si>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</si>
  <si>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</si>
  <si>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</si>
  <si>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</si>
  <si>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</si>
  <si>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</si>
  <si>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</si>
  <si>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</si>
  <si>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</si>
  <si>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</si>
  <si>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</si>
  <si>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</si>
  <si>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</si>
  <si>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</si>
  <si>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</si>
  <si>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</si>
  <si>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</si>
  <si>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</si>
  <si>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</si>
  <si>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</si>
  <si>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</si>
  <si>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</si>
  <si>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</si>
  <si>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</si>
  <si>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</si>
  <si>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</si>
  <si>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</si>
  <si>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</si>
  <si>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</si>
  <si>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</si>
  <si>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</si>
  <si>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</si>
  <si>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</si>
  <si>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</si>
  <si>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</si>
  <si>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</si>
  <si>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</si>
  <si>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</si>
  <si>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</si>
  <si>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</si>
  <si>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</si>
  <si>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</si>
  <si>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</si>
  <si>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</si>
  <si>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</si>
  <si>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</si>
  <si>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</si>
  <si>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</si>
  <si>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</si>
  <si>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</si>
  <si>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</si>
  <si>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</si>
  <si>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</si>
  <si>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</si>
  <si>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</si>
  <si>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</si>
  <si>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</si>
  <si>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</si>
  <si>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</si>
  <si>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</si>
  <si>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</si>
  <si>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</si>
  <si>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</si>
  <si>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</si>
  <si>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</si>
  <si>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</si>
  <si>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</si>
  <si>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</si>
  <si>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</si>
  <si>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</si>
  <si>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</si>
  <si>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</si>
  <si>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</si>
  <si>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</si>
  <si>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</si>
  <si>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</si>
  <si>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</si>
  <si>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</si>
  <si>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</si>
  <si>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</si>
  <si>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</si>
  <si>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</si>
  <si>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</si>
  <si>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</si>
  <si>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</si>
  <si>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</si>
  <si>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</si>
  <si>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</si>
  <si>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</si>
  <si>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</si>
  <si>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</si>
  <si>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</si>
  <si>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</si>
  <si>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</si>
  <si>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</si>
  <si>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</si>
  <si>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</si>
  <si>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</si>
  <si>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</si>
  <si>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</si>
  <si>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</si>
  <si>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</si>
  <si>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</si>
  <si>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</si>
  <si>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</si>
  <si>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</si>
  <si>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</si>
  <si>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</si>
  <si>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</si>
  <si>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</si>
  <si>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</si>
  <si>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</si>
  <si>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</si>
  <si>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</si>
  <si>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</si>
  <si>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</si>
  <si>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</si>
  <si>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</si>
  <si>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</si>
  <si>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</si>
  <si>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</si>
  <si>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</si>
  <si>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</si>
  <si>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</si>
  <si>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</si>
  <si>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</si>
  <si>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</si>
  <si>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</si>
  <si>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</si>
  <si>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</si>
  <si>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</si>
  <si>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</si>
  <si>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</si>
  <si>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</si>
  <si>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</si>
  <si>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</si>
  <si>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</si>
  <si>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</si>
  <si>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</si>
  <si>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</si>
  <si>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</si>
  <si>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</si>
  <si>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</si>
  <si>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</si>
  <si>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</si>
  <si>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</si>
  <si>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</si>
  <si>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</si>
  <si>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</si>
  <si>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</si>
  <si>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</si>
  <si>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</si>
  <si>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</si>
  <si>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</si>
  <si>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</si>
  <si>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</si>
  <si>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</si>
  <si>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</si>
  <si>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</si>
  <si>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</si>
  <si>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</si>
  <si>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</si>
  <si>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</si>
  <si>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</si>
  <si>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</si>
  <si>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</si>
  <si>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</si>
  <si>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</si>
  <si>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</si>
  <si>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</si>
  <si>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</si>
  <si>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</si>
  <si>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</si>
  <si>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</si>
  <si>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</si>
  <si>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</si>
  <si>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</si>
  <si>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</si>
  <si>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</si>
  <si>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</si>
  <si>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</si>
  <si>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</si>
  <si>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</si>
  <si>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</si>
  <si>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</si>
  <si>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</si>
  <si>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</si>
  <si>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</si>
  <si>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</si>
  <si>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</si>
  <si>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</si>
  <si>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</si>
  <si>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</si>
  <si>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</si>
  <si>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</si>
  <si>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</si>
  <si>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</si>
  <si>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</si>
  <si>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</si>
  <si>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</si>
  <si>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</si>
  <si>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</si>
  <si>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</si>
  <si>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</si>
  <si>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</si>
  <si>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</si>
  <si>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</si>
  <si>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</si>
  <si>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</si>
  <si>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</si>
  <si>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</si>
  <si>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</si>
  <si>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</si>
  <si>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</si>
  <si>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</si>
  <si>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</si>
  <si>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</si>
  <si>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</si>
  <si>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</si>
  <si>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</si>
  <si>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</si>
  <si>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</si>
  <si>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</si>
  <si>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</si>
  <si>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</si>
  <si>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</si>
  <si>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</si>
  <si>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</si>
  <si>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</si>
  <si>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</si>
  <si>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</si>
  <si>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</si>
  <si>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</si>
  <si>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</si>
  <si>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</si>
  <si>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</si>
  <si>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</si>
  <si>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</si>
  <si>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</si>
  <si>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</si>
  <si>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</si>
  <si>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</si>
  <si>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</si>
  <si>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</si>
  <si>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</si>
  <si>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</si>
  <si>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</si>
  <si>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</si>
  <si>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</si>
  <si>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</si>
  <si>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</si>
  <si>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</si>
  <si>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</si>
  <si>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</si>
  <si>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</si>
  <si>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</si>
  <si>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</si>
  <si>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</si>
  <si>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</si>
  <si>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</si>
  <si>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</si>
  <si>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</si>
  <si>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</si>
  <si>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</si>
  <si>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</si>
  <si>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</si>
  <si>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</si>
  <si>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</si>
  <si>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</si>
  <si>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</si>
  <si>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</si>
  <si>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</si>
  <si>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</si>
  <si>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</si>
  <si>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</si>
  <si>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</si>
  <si>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</si>
  <si>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</si>
  <si>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</si>
  <si>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</si>
  <si>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</si>
  <si>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</si>
  <si>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</si>
  <si>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</si>
  <si>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</si>
  <si>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</si>
  <si>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</si>
  <si>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</si>
  <si>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</si>
  <si>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</si>
  <si>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</si>
  <si>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</si>
  <si>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</si>
  <si>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</si>
  <si>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</si>
  <si>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</si>
  <si>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</si>
  <si>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</si>
  <si>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</si>
  <si>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</si>
  <si>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</si>
  <si>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</si>
  <si>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</si>
  <si>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</si>
  <si>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</si>
  <si>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</si>
  <si>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</si>
  <si>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</si>
  <si>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</si>
  <si>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</si>
  <si>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</si>
  <si>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</si>
  <si>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</si>
  <si>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</si>
  <si>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</si>
  <si>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</si>
  <si>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</si>
  <si>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</si>
  <si>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</si>
  <si>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</si>
  <si>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</si>
  <si>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</si>
  <si>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</si>
  <si>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</si>
  <si>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</si>
  <si>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</si>
  <si>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</si>
  <si>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</si>
  <si>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</si>
  <si>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</si>
  <si>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</si>
  <si>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</si>
  <si>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</si>
  <si>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</si>
  <si>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</si>
  <si>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</si>
  <si>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</si>
  <si>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</si>
  <si>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</si>
  <si>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</si>
  <si>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</si>
  <si>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</si>
  <si>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</si>
  <si>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</si>
  <si>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</si>
  <si>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</si>
  <si>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</si>
  <si>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</si>
  <si>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</si>
  <si>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</si>
  <si>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</si>
  <si>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</si>
  <si>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</si>
  <si>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</si>
  <si>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</si>
  <si>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</si>
  <si>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</si>
  <si>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</si>
  <si>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</si>
  <si>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</si>
  <si>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</si>
  <si>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</si>
  <si>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</si>
  <si>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</si>
  <si>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</si>
  <si>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</si>
  <si>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</si>
  <si>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</si>
  <si>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</si>
  <si>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</si>
  <si>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</si>
  <si>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</si>
  <si>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</si>
  <si>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</si>
  <si>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</si>
  <si>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</si>
  <si>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</si>
  <si>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</si>
  <si>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</si>
  <si>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</si>
  <si>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</si>
  <si>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</si>
  <si>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</si>
  <si>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</si>
  <si>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</si>
  <si>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</si>
  <si>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</si>
  <si>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</si>
  <si>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</si>
  <si>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</si>
  <si>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</si>
  <si>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</si>
  <si>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</si>
  <si>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</si>
  <si>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</si>
  <si>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</si>
  <si>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</si>
  <si>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</si>
  <si>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</si>
  <si>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</si>
  <si>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</si>
  <si>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</si>
  <si>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</si>
  <si>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</si>
  <si>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</si>
  <si>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</si>
  <si>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</si>
  <si>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</si>
  <si>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</si>
  <si>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</si>
  <si>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</si>
  <si>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</si>
  <si>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</si>
  <si>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</si>
  <si>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</si>
  <si>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</si>
  <si>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</si>
  <si>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</si>
  <si>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</si>
  <si>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</si>
  <si>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</si>
  <si>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</si>
  <si>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</si>
  <si>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</si>
  <si>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</si>
  <si>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</si>
  <si>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</si>
  <si>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</si>
  <si>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</si>
  <si>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</si>
  <si>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</si>
  <si>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</si>
  <si>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</si>
  <si>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</si>
  <si>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</si>
  <si>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</si>
  <si>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</si>
  <si>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</si>
  <si>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</si>
  <si>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</si>
  <si>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</si>
  <si>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</si>
  <si>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</si>
  <si>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</si>
  <si>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</si>
  <si>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</si>
  <si>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</si>
  <si>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</si>
  <si>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</si>
  <si>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</si>
  <si>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</si>
  <si>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</si>
  <si>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</si>
  <si>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</si>
  <si>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</si>
  <si>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</si>
  <si>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</si>
  <si>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</si>
  <si>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</si>
  <si>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</si>
  <si>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</si>
  <si>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</si>
  <si>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</si>
  <si>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</si>
  <si>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</si>
  <si>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</si>
  <si>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</si>
  <si>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</si>
  <si>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</si>
  <si>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</si>
  <si>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</si>
  <si>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</si>
  <si>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</si>
  <si>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</si>
  <si>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</si>
  <si>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</si>
  <si>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</si>
  <si>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</si>
  <si>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</si>
  <si>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</si>
  <si>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</si>
  <si>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</si>
  <si>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</si>
  <si>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</si>
  <si>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</si>
  <si>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</si>
  <si>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</si>
  <si>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</si>
  <si>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</si>
  <si>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</si>
  <si>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</si>
  <si>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</si>
  <si>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</si>
  <si>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</si>
  <si>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</si>
  <si>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</si>
  <si>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</si>
  <si>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</si>
  <si>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</si>
  <si>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</si>
  <si>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</si>
  <si>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</si>
  <si>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</si>
  <si>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</si>
  <si>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</si>
  <si>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</si>
  <si>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</si>
  <si>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</si>
  <si>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</si>
  <si>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</si>
  <si>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</si>
  <si>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</si>
  <si>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</si>
  <si>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</si>
  <si>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</si>
  <si>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</si>
  <si>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</si>
  <si>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</si>
  <si>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</si>
  <si>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</si>
  <si>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</si>
  <si>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</si>
  <si>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</si>
  <si>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</si>
  <si>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</si>
  <si>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</si>
  <si>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</si>
  <si>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</si>
  <si>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</si>
  <si>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</si>
  <si>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</si>
  <si>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</si>
  <si>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</si>
  <si>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</si>
  <si>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</si>
  <si>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</si>
  <si>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</si>
  <si>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</si>
  <si>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</si>
  <si>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</si>
  <si>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</si>
  <si>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</si>
  <si>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</si>
  <si>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</si>
  <si>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</si>
  <si>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</si>
  <si>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</si>
  <si>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</si>
  <si>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</si>
  <si>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</si>
  <si>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</si>
  <si>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</si>
  <si>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</si>
  <si>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</si>
  <si>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</si>
  <si>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</si>
  <si>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</si>
  <si>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</si>
  <si>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</si>
  <si>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</si>
  <si>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</si>
  <si>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</si>
  <si>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</si>
  <si>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</si>
  <si>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</si>
  <si>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</si>
  <si>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</si>
  <si>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</si>
  <si>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</si>
  <si>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</si>
  <si>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</si>
  <si>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</si>
  <si>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</si>
  <si>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</si>
  <si>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</si>
  <si>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</si>
  <si>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</si>
  <si>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</si>
  <si>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</si>
  <si>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</si>
  <si>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</si>
  <si>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</si>
  <si>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</si>
  <si>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</si>
  <si>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</si>
  <si>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</si>
  <si>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</si>
  <si>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</si>
  <si>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</si>
  <si>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</si>
  <si>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</si>
  <si>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</si>
  <si>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</si>
  <si>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</si>
  <si>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</si>
  <si>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</si>
  <si>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</si>
  <si>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</si>
  <si>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</si>
  <si>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</si>
  <si>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</si>
  <si>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</si>
  <si>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</si>
  <si>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</si>
  <si>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</si>
  <si>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</si>
  <si>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</si>
  <si>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</si>
  <si>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</si>
  <si>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</si>
  <si>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</si>
  <si>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</si>
  <si>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</si>
  <si>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</si>
  <si>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</si>
  <si>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</si>
  <si>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</si>
  <si>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</si>
  <si>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</si>
  <si>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</si>
  <si>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</si>
  <si>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</si>
  <si>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</si>
  <si>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</si>
  <si>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</si>
  <si>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</si>
  <si>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</si>
  <si>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</si>
  <si>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</si>
  <si>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</si>
  <si>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</si>
  <si>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</si>
  <si>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</si>
  <si>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</si>
  <si>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</si>
  <si>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</si>
  <si>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</si>
  <si>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</si>
  <si>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</si>
  <si>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</si>
  <si>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</si>
  <si>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</si>
  <si>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</si>
  <si>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</si>
  <si>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</si>
  <si>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</si>
  <si>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</si>
  <si>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</si>
  <si>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</si>
  <si>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</si>
  <si>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</si>
  <si>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</si>
  <si>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</si>
  <si>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</si>
  <si>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</si>
  <si>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</si>
  <si>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</si>
  <si>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</si>
  <si>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</si>
  <si>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</si>
  <si>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</si>
  <si>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</si>
  <si>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</si>
  <si>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</si>
  <si>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</si>
  <si>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</si>
  <si>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</si>
  <si>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</si>
  <si>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</si>
  <si>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</si>
  <si>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</si>
  <si>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</si>
  <si>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</si>
  <si>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</si>
  <si>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</si>
  <si>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</si>
  <si>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</si>
  <si>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</si>
  <si>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</si>
  <si>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</si>
  <si>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</si>
  <si>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</si>
  <si>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</si>
  <si>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</si>
  <si>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</si>
  <si>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</si>
  <si>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</si>
  <si>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</si>
  <si>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</si>
  <si>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</si>
  <si>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</si>
  <si>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</si>
  <si>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</si>
  <si>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</si>
  <si>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</si>
  <si>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</si>
  <si>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</si>
  <si>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</si>
  <si>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</si>
  <si>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</si>
  <si>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</si>
  <si>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</si>
  <si>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</si>
  <si>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</si>
  <si>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</si>
  <si>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</si>
  <si>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</si>
  <si>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</si>
  <si>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</si>
  <si>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</si>
  <si>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</si>
  <si>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</si>
  <si>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</si>
  <si>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</si>
  <si>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</si>
  <si>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</si>
  <si>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</si>
  <si>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</si>
  <si>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</si>
  <si>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</si>
  <si>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</si>
  <si>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</si>
  <si>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</si>
  <si>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</si>
  <si>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</si>
  <si>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</si>
  <si>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</si>
  <si>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</si>
  <si>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</si>
  <si>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</si>
  <si>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</si>
  <si>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</si>
  <si>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</si>
  <si>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</si>
  <si>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</si>
  <si>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</si>
  <si>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</si>
  <si>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</si>
  <si>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</si>
  <si>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</si>
  <si>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</si>
  <si>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</si>
  <si>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</si>
  <si>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</si>
  <si>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</si>
  <si>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</si>
  <si>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</si>
  <si>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</si>
  <si>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</si>
  <si>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</si>
  <si>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</si>
  <si>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</si>
  <si>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</si>
  <si>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</si>
  <si>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</si>
  <si>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</si>
  <si>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</si>
  <si>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</si>
  <si>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</si>
  <si>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</si>
  <si>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</si>
  <si>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</si>
  <si>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</si>
  <si>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</si>
  <si>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</si>
  <si>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</si>
  <si>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</si>
  <si>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</si>
  <si>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</si>
  <si>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</si>
  <si>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</si>
  <si>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</si>
  <si>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</si>
  <si>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</si>
  <si>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</si>
  <si>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</si>
  <si>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</si>
  <si>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</si>
  <si>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</si>
  <si>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</si>
  <si>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</si>
  <si>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</si>
  <si>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</si>
  <si>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</si>
  <si>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</si>
  <si>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</si>
  <si>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</si>
  <si>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</si>
  <si>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</si>
  <si>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</si>
  <si>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</si>
  <si>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</si>
  <si>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</si>
  <si>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</si>
  <si>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</si>
  <si>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</si>
  <si>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</si>
  <si>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</si>
  <si>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</si>
  <si>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</si>
  <si>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</si>
  <si>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</si>
  <si>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</si>
  <si>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</si>
  <si>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</si>
  <si>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</si>
  <si>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</si>
  <si>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</si>
  <si>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</si>
  <si>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</si>
  <si>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</si>
  <si>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</si>
  <si>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</si>
  <si>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</si>
  <si>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</si>
  <si>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</si>
  <si>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</si>
  <si>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</si>
  <si>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</si>
  <si>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</si>
  <si>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</si>
  <si>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</si>
  <si>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</si>
  <si>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</si>
  <si>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</si>
  <si>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</si>
  <si>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</si>
  <si>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</si>
  <si>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</si>
  <si>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</si>
  <si>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</si>
  <si>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</si>
  <si>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</si>
  <si>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</si>
  <si>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</si>
  <si>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</si>
  <si>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</si>
  <si>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</si>
  <si>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</si>
  <si>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</si>
  <si>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</si>
  <si>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</si>
  <si>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</si>
  <si>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</si>
  <si>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</si>
  <si>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</si>
  <si>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</si>
  <si>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</si>
  <si>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</si>
  <si>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</si>
  <si>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</si>
  <si>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</si>
  <si>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</si>
  <si>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</si>
  <si>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</si>
  <si>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</si>
  <si>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</si>
  <si>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</si>
  <si>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</si>
  <si>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</si>
  <si>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</si>
  <si>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</si>
  <si>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</si>
  <si>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</si>
  <si>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</si>
  <si>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</si>
  <si>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</si>
  <si>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</si>
  <si>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</si>
  <si>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</si>
  <si>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</si>
  <si>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</si>
  <si>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</si>
  <si>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</si>
  <si>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</si>
  <si>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</si>
  <si>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</si>
  <si>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</si>
  <si>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</si>
  <si>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</si>
  <si>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</si>
  <si>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</si>
  <si>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</si>
  <si>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</si>
  <si>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</si>
  <si>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</si>
  <si>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</si>
  <si>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</si>
  <si>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</si>
  <si>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</si>
  <si>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</si>
  <si>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</si>
  <si>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</si>
  <si>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</si>
  <si>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</si>
  <si>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</si>
  <si>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</si>
  <si>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</si>
  <si>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</si>
  <si>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</si>
  <si>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</si>
  <si>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</si>
  <si>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</si>
  <si>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</si>
  <si>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</si>
  <si>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</si>
  <si>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</si>
  <si>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</si>
  <si>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</si>
  <si>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</si>
  <si>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</si>
  <si>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</si>
  <si>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</si>
  <si>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</si>
  <si>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</si>
  <si>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</si>
  <si>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</si>
  <si>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</si>
  <si>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</si>
  <si>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</si>
  <si>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</si>
  <si>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</si>
  <si>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</si>
  <si>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</si>
  <si>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</si>
  <si>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</si>
  <si>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</si>
  <si>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</si>
  <si>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</si>
  <si>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</si>
  <si>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</si>
  <si>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</si>
  <si>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</si>
  <si>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</si>
  <si>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</si>
  <si>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</si>
  <si>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</si>
  <si>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</si>
  <si>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</si>
  <si>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</si>
  <si>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</si>
  <si>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</si>
  <si>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</si>
  <si>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</si>
  <si>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</si>
  <si>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</si>
  <si>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</si>
  <si>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</si>
  <si>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</si>
  <si>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</si>
  <si>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</si>
  <si>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</si>
  <si>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</si>
  <si>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</si>
  <si>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</si>
  <si>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</si>
  <si>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</si>
  <si>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</si>
  <si>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</si>
  <si>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</si>
  <si>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</si>
  <si>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</si>
  <si>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</si>
  <si>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</si>
  <si>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</si>
  <si>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</si>
  <si>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</si>
  <si>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</si>
  <si>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</si>
  <si>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</si>
  <si>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</si>
  <si>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</si>
  <si>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</si>
  <si>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</si>
  <si>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</si>
  <si>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</si>
  <si>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</si>
  <si>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</si>
  <si>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</si>
  <si>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</si>
  <si>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</si>
  <si>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</si>
  <si>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</si>
  <si>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</si>
  <si>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</si>
  <si>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</si>
  <si>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</si>
  <si>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</si>
  <si>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</si>
  <si>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</si>
  <si>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</si>
  <si>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</si>
  <si>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</si>
  <si>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</si>
  <si>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</si>
  <si>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</si>
  <si>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</si>
  <si>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</si>
  <si>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</si>
  <si>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</si>
  <si>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</si>
  <si>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</si>
  <si>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</si>
  <si>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</si>
  <si>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</si>
  <si>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</si>
  <si>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</si>
  <si>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</si>
  <si>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</si>
  <si>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</si>
  <si>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</si>
  <si>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</si>
  <si>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</si>
  <si>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</si>
  <si>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</si>
  <si>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</si>
  <si>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</si>
  <si>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</si>
  <si>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</si>
  <si>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</si>
  <si>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</si>
  <si>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</si>
  <si>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</si>
  <si>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</si>
  <si>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</si>
  <si>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</si>
  <si>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</si>
  <si>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</si>
  <si>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</si>
  <si>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</si>
  <si>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</si>
  <si>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</si>
  <si>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</si>
  <si>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</si>
  <si>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</si>
  <si>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</si>
  <si>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</si>
  <si>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</si>
  <si>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</si>
  <si>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</si>
  <si>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</si>
  <si>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</si>
  <si>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</si>
  <si>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</si>
  <si>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</si>
  <si>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</si>
  <si>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</si>
  <si>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</si>
  <si>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</si>
  <si>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</si>
  <si>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</si>
  <si>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</si>
  <si>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</si>
  <si>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</si>
  <si>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</si>
  <si>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</si>
  <si>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</si>
  <si>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</si>
  <si>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</si>
  <si>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</si>
  <si>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</si>
  <si>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</si>
  <si>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</si>
  <si>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</si>
  <si>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</si>
  <si>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</si>
  <si>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</si>
  <si>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</si>
  <si>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</si>
  <si>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</si>
  <si>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</si>
  <si>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</si>
  <si>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</si>
  <si>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</si>
  <si>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</si>
  <si>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</si>
  <si>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</si>
  <si>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</si>
  <si>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</si>
  <si>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</si>
  <si>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</si>
  <si>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</si>
  <si>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</si>
  <si>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</si>
  <si>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</si>
  <si>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</si>
  <si>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</si>
  <si>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</si>
  <si>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</si>
  <si>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</si>
  <si>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</si>
  <si>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</si>
  <si>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</si>
  <si>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</si>
  <si>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</si>
  <si>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</si>
  <si>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</si>
  <si>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</si>
  <si>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</si>
  <si>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</si>
  <si>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</si>
  <si>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</si>
  <si>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</si>
  <si>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</si>
  <si>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</si>
  <si>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</si>
  <si>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</si>
  <si>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</si>
  <si>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</si>
  <si>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</si>
  <si>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</si>
  <si>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</si>
  <si>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</si>
  <si>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</si>
  <si>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</si>
  <si>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</si>
  <si>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</si>
  <si>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</si>
  <si>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</si>
  <si>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</si>
  <si>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</si>
  <si>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</si>
  <si>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</si>
  <si>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</si>
  <si>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</si>
  <si>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</si>
  <si>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</si>
  <si>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</si>
  <si>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</si>
  <si>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</si>
  <si>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</si>
  <si>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</si>
  <si>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</si>
  <si>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</si>
  <si>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</si>
  <si>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</si>
  <si>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</si>
  <si>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</si>
  <si>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</si>
  <si>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</si>
  <si>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</si>
  <si>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</si>
  <si>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</si>
  <si>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</si>
  <si>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</si>
  <si>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</si>
  <si>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</si>
  <si>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</si>
  <si>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</si>
  <si>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</si>
  <si>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</si>
  <si>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</si>
  <si>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</si>
  <si>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</si>
  <si>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</si>
  <si>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</si>
  <si>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</si>
  <si>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</si>
  <si>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</si>
  <si>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</si>
  <si>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</si>
  <si>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</si>
  <si>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</si>
  <si>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</si>
  <si>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</si>
  <si>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</si>
  <si>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</si>
  <si>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</si>
  <si>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</si>
  <si>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</si>
  <si>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</si>
  <si>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</si>
  <si>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</si>
  <si>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</si>
  <si>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</si>
  <si>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</si>
  <si>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</si>
  <si>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</si>
  <si>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</si>
  <si>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</si>
  <si>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</si>
  <si>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</si>
  <si>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</si>
  <si>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</si>
  <si>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</si>
  <si>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</si>
  <si>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</si>
  <si>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</si>
  <si>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</si>
  <si>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</si>
  <si>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</si>
  <si>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</si>
  <si>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</si>
  <si>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</si>
  <si>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</si>
  <si>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</si>
  <si>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</si>
  <si>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</si>
  <si>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</si>
  <si>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</si>
  <si>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</si>
  <si>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</si>
  <si>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</si>
  <si>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</si>
  <si>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</si>
  <si>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</si>
  <si>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</si>
  <si>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</si>
  <si>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</si>
  <si>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</si>
  <si>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</si>
  <si>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</si>
  <si>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</si>
  <si>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</si>
  <si>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</si>
  <si>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</si>
  <si>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</si>
  <si>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</si>
  <si>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</si>
  <si>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</si>
  <si>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</si>
  <si>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</si>
  <si>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</si>
  <si>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</si>
  <si>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</si>
  <si>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</si>
  <si>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</si>
  <si>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</si>
  <si>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</si>
  <si>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</si>
  <si>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</si>
  <si>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</si>
  <si>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</si>
  <si>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</si>
  <si>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</si>
  <si>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</si>
  <si>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</si>
  <si>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</si>
  <si>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</si>
  <si>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</si>
  <si>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</si>
  <si>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</si>
  <si>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</si>
  <si>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</si>
  <si>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</si>
  <si>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</si>
  <si>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</si>
  <si>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</si>
  <si>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</si>
  <si>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</si>
  <si>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</si>
  <si>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</si>
  <si>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</si>
  <si>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</si>
  <si>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</si>
  <si>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</si>
  <si>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</si>
  <si>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</si>
  <si>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</si>
  <si>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</si>
  <si>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</si>
  <si>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</si>
  <si>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</si>
  <si>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</si>
  <si>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</si>
  <si>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</si>
  <si>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</si>
  <si>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</si>
  <si>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</si>
  <si>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</si>
  <si>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</si>
  <si>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</si>
  <si>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</si>
  <si>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</si>
  <si>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</si>
  <si>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</si>
  <si>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</si>
  <si>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</si>
  <si>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</si>
  <si>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</si>
  <si>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</si>
  <si>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</si>
  <si>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</si>
  <si>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</si>
  <si>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</si>
  <si>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</si>
  <si>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</si>
  <si>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</si>
  <si>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</si>
  <si>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</si>
  <si>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</si>
  <si>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</si>
  <si>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</si>
  <si>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</si>
  <si>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</si>
  <si>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</si>
  <si>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</si>
  <si>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</si>
  <si>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</si>
  <si>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</si>
  <si>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</si>
  <si>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</si>
  <si>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</si>
  <si>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</si>
  <si>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</si>
  <si>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</si>
  <si>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</si>
  <si>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</si>
  <si>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</si>
  <si>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</si>
  <si>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</si>
  <si>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</si>
  <si>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</si>
  <si>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</si>
  <si>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</si>
  <si>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</si>
  <si>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</si>
  <si>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</si>
  <si>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</si>
  <si>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</si>
  <si>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</si>
  <si>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</si>
  <si>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</si>
  <si>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</si>
  <si>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</si>
  <si>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</si>
  <si>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</si>
  <si>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</si>
  <si>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</si>
  <si>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</si>
  <si>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</si>
  <si>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</si>
  <si>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</si>
  <si>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</si>
  <si>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</si>
  <si>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</si>
  <si>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</si>
  <si>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</si>
  <si>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</si>
  <si>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</si>
  <si>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</si>
  <si>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</si>
  <si>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</si>
  <si>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</si>
  <si>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</si>
  <si>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</si>
  <si>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</si>
  <si>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</si>
  <si>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</si>
  <si>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</si>
  <si>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</si>
  <si>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</si>
  <si>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</si>
  <si>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</si>
  <si>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</si>
  <si>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</si>
  <si>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</si>
  <si>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</si>
  <si>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</si>
  <si>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</si>
  <si>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</si>
  <si>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</si>
  <si>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</si>
  <si>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</si>
  <si>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</si>
  <si>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</si>
  <si>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</si>
  <si>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</si>
  <si>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</si>
  <si>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</si>
  <si>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</si>
  <si>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</si>
  <si>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</si>
  <si>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</si>
  <si>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</si>
  <si>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</si>
  <si>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</si>
  <si>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</si>
  <si>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</si>
  <si>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</si>
  <si>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</si>
  <si>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</si>
  <si>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</si>
  <si>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</si>
  <si>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</si>
  <si>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</si>
  <si>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</si>
  <si>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</si>
  <si>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</si>
  <si>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</si>
  <si>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</si>
  <si>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</si>
  <si>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</si>
  <si>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</si>
  <si>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</si>
  <si>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</si>
  <si>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</si>
  <si>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</si>
  <si>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</si>
  <si>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</si>
  <si>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</si>
  <si>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</si>
  <si>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</si>
  <si>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</si>
  <si>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</si>
  <si>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</si>
  <si>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</si>
  <si>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</si>
  <si>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</si>
  <si>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</si>
  <si>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</si>
  <si>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</si>
  <si>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</si>
  <si>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</si>
  <si>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</si>
  <si>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</si>
  <si>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</si>
  <si>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</si>
  <si>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</si>
  <si>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</si>
  <si>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</si>
  <si>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</si>
  <si>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</si>
  <si>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</si>
  <si>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</si>
  <si>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</si>
  <si>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</si>
  <si>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</si>
  <si>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</si>
  <si>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</si>
  <si>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</si>
  <si>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</si>
  <si>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</si>
  <si>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</si>
  <si>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</si>
  <si>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</si>
  <si>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</si>
  <si>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</si>
  <si>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</si>
  <si>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</si>
  <si>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</si>
  <si>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</si>
  <si>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</si>
  <si>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</si>
  <si>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</si>
  <si>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</si>
  <si>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</si>
  <si>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</si>
  <si>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</si>
  <si>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</si>
  <si>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</si>
  <si>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</si>
  <si>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</si>
  <si>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</si>
  <si>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</si>
  <si>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</si>
  <si>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</si>
  <si>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</si>
  <si>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</si>
  <si>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</si>
  <si>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</si>
  <si>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</si>
  <si>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</si>
  <si>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</si>
  <si>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</si>
  <si>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</si>
  <si>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</si>
  <si>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</si>
  <si>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</si>
  <si>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</si>
  <si>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</si>
  <si>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</si>
  <si>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</si>
  <si>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</si>
  <si>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</si>
  <si>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</si>
  <si>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</si>
  <si>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</si>
  <si>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</si>
  <si>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</si>
  <si>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</si>
  <si>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</si>
  <si>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</si>
  <si>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</si>
  <si>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</si>
  <si>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</si>
  <si>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</si>
  <si>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</si>
  <si>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</si>
  <si>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</si>
  <si>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</si>
  <si>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</si>
  <si>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</si>
  <si>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</si>
  <si>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</si>
  <si>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</si>
  <si>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</si>
  <si>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</si>
  <si>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</si>
  <si>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</si>
  <si>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</si>
  <si>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</si>
  <si>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</si>
  <si>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</si>
  <si>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</si>
  <si>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</si>
  <si>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</si>
  <si>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</si>
  <si>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</si>
  <si>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</si>
  <si>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</si>
  <si>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</si>
  <si>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</si>
  <si>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</si>
  <si>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</si>
  <si>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</si>
  <si>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</si>
  <si>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</si>
  <si>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</si>
  <si>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</si>
  <si>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</si>
  <si>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</si>
  <si>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</si>
  <si>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</si>
  <si>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</si>
  <si>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</si>
  <si>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</si>
  <si>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</si>
  <si>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</si>
  <si>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</si>
  <si>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</si>
  <si>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</si>
  <si>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</si>
  <si>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</si>
  <si>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</si>
  <si>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</si>
  <si>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</si>
  <si>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</si>
  <si>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</si>
  <si>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</si>
  <si>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</si>
  <si>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</si>
  <si>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</si>
  <si>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</si>
  <si>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</si>
  <si>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</si>
  <si>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</si>
  <si>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</si>
  <si>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</si>
  <si>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</si>
  <si>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</si>
  <si>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</si>
  <si>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</si>
  <si>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</si>
  <si>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</si>
  <si>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</si>
  <si>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</si>
  <si>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</si>
  <si>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</si>
  <si>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</si>
  <si>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</si>
  <si>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</si>
  <si>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</si>
  <si>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</si>
  <si>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</si>
  <si>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</si>
  <si>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</si>
  <si>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</si>
  <si>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</si>
  <si>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</si>
  <si>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</si>
  <si>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</si>
  <si>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</si>
  <si>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</si>
  <si>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</si>
  <si>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</si>
  <si>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</si>
  <si>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</si>
  <si>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</si>
  <si>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</si>
  <si>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</si>
  <si>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</si>
  <si>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</si>
  <si>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</si>
  <si>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</si>
  <si>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</si>
  <si>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</si>
  <si>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</si>
  <si>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</si>
  <si>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</si>
  <si>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</si>
  <si>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</si>
  <si>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</si>
  <si>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</si>
  <si>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</si>
  <si>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</si>
  <si>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</si>
  <si>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</si>
  <si>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</si>
  <si>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</si>
  <si>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</si>
  <si>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</si>
  <si>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</si>
  <si>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</si>
  <si>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</si>
  <si>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</si>
  <si>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</si>
  <si>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</si>
  <si>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</si>
  <si>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</si>
  <si>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</si>
  <si>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</si>
  <si>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</si>
  <si>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</si>
  <si>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</si>
  <si>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</si>
  <si>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</si>
  <si>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</si>
  <si>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</si>
  <si>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</si>
  <si>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</si>
  <si>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</si>
  <si>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</si>
  <si>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</si>
  <si>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</si>
  <si>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</si>
  <si>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</si>
  <si>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</si>
  <si>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</si>
  <si>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</si>
  <si>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</si>
  <si>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</si>
  <si>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</si>
  <si>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</si>
  <si>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</si>
  <si>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</si>
  <si>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</si>
  <si>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</si>
  <si>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</si>
  <si>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</si>
  <si>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</si>
  <si>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</si>
  <si>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</si>
  <si>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</si>
  <si>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</si>
  <si>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</si>
  <si>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</si>
  <si>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</si>
  <si>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</si>
  <si>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</si>
  <si>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</si>
  <si>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</si>
  <si>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</si>
  <si>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</si>
  <si>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</si>
  <si>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</si>
  <si>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</si>
  <si>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</si>
  <si>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</si>
  <si>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</si>
  <si>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</si>
  <si>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</si>
  <si>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</si>
  <si>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</si>
  <si>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</si>
  <si>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</si>
  <si>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</si>
  <si>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</si>
  <si>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</si>
  <si>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</si>
  <si>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</si>
  <si>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</si>
  <si>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</si>
  <si>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</si>
  <si>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</si>
  <si>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</si>
  <si>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</si>
  <si>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</si>
  <si>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</si>
  <si>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</si>
  <si>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</si>
  <si>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</si>
  <si>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</si>
  <si>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</si>
  <si>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</si>
  <si>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</si>
  <si>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</si>
  <si>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</si>
  <si>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</si>
  <si>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</si>
  <si>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</si>
  <si>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</si>
  <si>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</si>
  <si>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</si>
  <si>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</si>
  <si>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</si>
  <si>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</si>
  <si>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</si>
  <si>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</si>
  <si>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</si>
  <si>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</si>
  <si>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</si>
  <si>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</si>
  <si>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</si>
  <si>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</si>
  <si>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</si>
  <si>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</si>
  <si>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</si>
  <si>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</si>
  <si>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</si>
  <si>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</si>
  <si>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</si>
  <si>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</si>
  <si>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</si>
  <si>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</si>
  <si>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</si>
  <si>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</si>
  <si>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</si>
  <si>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</si>
  <si>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</si>
  <si>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</si>
  <si>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</si>
  <si>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</si>
  <si>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</si>
  <si>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</si>
  <si>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</si>
  <si>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</si>
  <si>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</si>
  <si>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</si>
  <si>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</si>
  <si>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</si>
  <si>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</si>
  <si>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</si>
  <si>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</si>
  <si>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</si>
  <si>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</si>
  <si>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</si>
  <si>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</si>
  <si>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</si>
  <si>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</si>
  <si>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</si>
  <si>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</si>
  <si>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</si>
  <si>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</si>
  <si>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</si>
  <si>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</si>
  <si>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</si>
  <si>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</si>
  <si>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</si>
  <si>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</si>
  <si>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</si>
  <si>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</si>
  <si>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</si>
  <si>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</si>
  <si>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</si>
  <si>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</si>
  <si>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</si>
  <si>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</si>
  <si>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</si>
  <si>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</si>
  <si>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</si>
  <si>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</si>
  <si>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</si>
  <si>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</si>
  <si>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</si>
  <si>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</si>
  <si>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</si>
  <si>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</si>
  <si>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</si>
  <si>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</si>
  <si>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</si>
  <si>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</si>
  <si>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</si>
  <si>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</si>
  <si>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</si>
  <si>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</si>
  <si>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</si>
  <si>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</si>
  <si>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</si>
  <si>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</si>
  <si>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</si>
  <si>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</si>
  <si>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</si>
  <si>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</si>
  <si>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</si>
  <si>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</si>
  <si>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</si>
  <si>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</si>
  <si>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</si>
  <si>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</si>
  <si>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</si>
  <si>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</si>
  <si>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</si>
  <si>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</si>
  <si>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</si>
  <si>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</si>
  <si>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</si>
  <si>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</si>
  <si>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</si>
  <si>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</si>
  <si>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</si>
  <si>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</si>
  <si>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</si>
  <si>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</si>
  <si>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</si>
  <si>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</si>
  <si>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</si>
  <si>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</si>
  <si>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</si>
  <si>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</si>
  <si>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</si>
  <si>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</si>
  <si>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</si>
  <si>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</si>
  <si>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</si>
  <si>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</si>
  <si>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</si>
  <si>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</si>
  <si>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</si>
  <si>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</si>
  <si>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</si>
  <si>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</si>
  <si>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</si>
  <si>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</si>
  <si>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</si>
  <si>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</si>
  <si>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</si>
  <si>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</si>
  <si>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</si>
  <si>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</si>
  <si>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</si>
  <si>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</si>
  <si>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</si>
  <si>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</si>
  <si>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</si>
  <si>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</si>
  <si>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</si>
  <si>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</si>
  <si>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</si>
  <si>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</si>
  <si>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</si>
  <si>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</si>
  <si>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</si>
  <si>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</si>
  <si>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</si>
  <si>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</si>
  <si>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</si>
  <si>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</si>
  <si>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</si>
  <si>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</si>
  <si>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</si>
  <si>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</si>
  <si>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</si>
  <si>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</si>
  <si>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</si>
  <si>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</si>
  <si>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</si>
  <si>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</si>
  <si>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</si>
  <si>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</si>
  <si>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</si>
  <si>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</si>
  <si>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</si>
  <si>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</si>
  <si>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</si>
  <si>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</si>
  <si>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</si>
  <si>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</si>
  <si>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</si>
  <si>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</si>
  <si>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</si>
  <si>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</si>
  <si>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</si>
  <si>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</si>
  <si>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</si>
  <si>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</si>
  <si>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</si>
  <si>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</si>
  <si>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</si>
  <si>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</si>
  <si>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</si>
  <si>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</si>
  <si>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</si>
  <si>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</si>
  <si>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</si>
  <si>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</si>
  <si>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</si>
  <si>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</si>
  <si>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</si>
  <si>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</si>
  <si>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</si>
  <si>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</si>
  <si>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</si>
  <si>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</si>
  <si>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</si>
  <si>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</si>
  <si>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</si>
  <si>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</si>
  <si>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</si>
  <si>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</si>
  <si>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</si>
  <si>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</si>
  <si>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</si>
  <si>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</si>
  <si>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</si>
  <si>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</si>
  <si>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</si>
  <si>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</si>
  <si>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</si>
  <si>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</si>
  <si>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</si>
  <si>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</si>
  <si>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</si>
  <si>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</si>
  <si>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</si>
  <si>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</si>
  <si>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</si>
  <si>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</si>
  <si>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</si>
  <si>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</si>
  <si>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</si>
  <si>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</si>
  <si>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</si>
  <si>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</si>
  <si>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</si>
  <si>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</si>
  <si>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</si>
  <si>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</si>
  <si>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</si>
  <si>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</si>
  <si>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</si>
  <si>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</si>
  <si>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</si>
  <si>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</si>
  <si>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</si>
  <si>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</si>
  <si>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</si>
  <si>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</si>
  <si>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</si>
  <si>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</si>
  <si>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</si>
  <si>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</si>
  <si>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</si>
  <si>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</si>
  <si>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</si>
  <si>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</si>
  <si>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</si>
  <si>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</si>
  <si>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</si>
  <si>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</si>
  <si>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</si>
  <si>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</si>
  <si>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</si>
  <si>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</si>
  <si>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</si>
  <si>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</si>
  <si>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</si>
  <si>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</si>
  <si>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</si>
  <si>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</si>
  <si>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</si>
  <si>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</si>
  <si>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</si>
  <si>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</si>
  <si>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</si>
  <si>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</si>
  <si>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</si>
  <si>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</si>
  <si>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</si>
  <si>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</si>
  <si>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</si>
  <si>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</si>
  <si>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</si>
  <si>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</si>
  <si>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</si>
  <si>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</si>
  <si>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</si>
  <si>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</si>
  <si>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</si>
  <si>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</si>
  <si>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</si>
  <si>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</si>
  <si>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</si>
  <si>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</si>
  <si>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</si>
  <si>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</si>
  <si>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</si>
  <si>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</si>
  <si>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</si>
  <si>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</si>
  <si>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</si>
  <si>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</si>
  <si>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</si>
  <si>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</si>
  <si>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</si>
  <si>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</si>
  <si>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</si>
  <si>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</si>
  <si>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</si>
  <si>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</si>
  <si>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</si>
  <si>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</si>
  <si>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</si>
  <si>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</si>
  <si>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</si>
  <si>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</si>
  <si>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</si>
  <si>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</si>
  <si>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</si>
  <si>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</si>
  <si>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</si>
  <si>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</si>
  <si>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</si>
  <si>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</si>
  <si>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</si>
  <si>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</si>
  <si>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</si>
  <si>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</si>
  <si>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</si>
  <si>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</si>
  <si>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</si>
  <si>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</si>
  <si>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</si>
  <si>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</si>
  <si>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</si>
  <si>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</si>
  <si>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</si>
  <si>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</si>
  <si>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</si>
  <si>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</si>
  <si>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</si>
  <si>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</si>
  <si>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</si>
  <si>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</si>
  <si>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</si>
  <si>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</si>
  <si>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</si>
  <si>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</si>
  <si>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</si>
  <si>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</si>
  <si>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</si>
  <si>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</si>
  <si>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</si>
  <si>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</si>
  <si>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</si>
  <si>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</si>
  <si>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</si>
  <si>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</si>
  <si>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</si>
  <si>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</si>
  <si>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</si>
  <si>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</si>
  <si>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</si>
  <si>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</si>
  <si>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</si>
  <si>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</si>
  <si>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</si>
  <si>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</si>
  <si>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</si>
  <si>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</si>
  <si>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</si>
  <si>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</si>
  <si>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</si>
  <si>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</si>
  <si>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</si>
  <si>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</si>
  <si>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</si>
  <si>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</si>
  <si>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</si>
  <si>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</si>
  <si>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</si>
  <si>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</si>
  <si>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</si>
  <si>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</si>
  <si>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</si>
  <si>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</si>
  <si>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</si>
  <si>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</si>
  <si>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</si>
  <si>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</si>
  <si>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</si>
  <si>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</si>
  <si>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</si>
  <si>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</si>
  <si>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</si>
  <si>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</si>
  <si>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</si>
  <si>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</si>
  <si>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</si>
  <si>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</si>
  <si>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</si>
  <si>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</si>
  <si>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</si>
  <si>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</si>
  <si>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</si>
  <si>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</si>
  <si>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</si>
  <si>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</si>
  <si>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</si>
  <si>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</si>
  <si>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</si>
  <si>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</si>
  <si>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</si>
  <si>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</si>
  <si>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</si>
  <si>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</si>
  <si>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</si>
  <si>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</si>
  <si>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</si>
  <si>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</si>
  <si>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</si>
  <si>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</si>
  <si>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</si>
  <si>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</si>
  <si>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</si>
  <si>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</si>
  <si>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</si>
  <si>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</si>
  <si>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</si>
  <si>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</si>
  <si>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</si>
  <si>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</si>
  <si>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</si>
  <si>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</si>
  <si>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</si>
  <si>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</si>
  <si>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</si>
  <si>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</si>
  <si>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</si>
  <si>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</si>
  <si>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</si>
  <si>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</si>
  <si>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</si>
  <si>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</si>
  <si>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</si>
  <si>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</si>
  <si>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</si>
  <si>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</si>
  <si>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</si>
  <si>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</si>
  <si>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</si>
  <si>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</si>
  <si>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</si>
  <si>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</si>
  <si>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</si>
  <si>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</si>
  <si>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</si>
  <si>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</si>
  <si>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</si>
  <si>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</si>
  <si>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</si>
  <si>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</si>
  <si>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</si>
  <si>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</si>
  <si>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</si>
  <si>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</si>
  <si>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</si>
  <si>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</si>
  <si>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</si>
  <si>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</si>
  <si>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</si>
  <si>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</si>
  <si>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</si>
  <si>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</si>
  <si>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</si>
  <si>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</si>
  <si>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</si>
  <si>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</si>
  <si>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</si>
  <si>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</si>
  <si>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</si>
  <si>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</si>
  <si>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</si>
  <si>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</si>
  <si>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</si>
  <si>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</si>
  <si>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</si>
  <si>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</si>
  <si>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</si>
  <si>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</si>
  <si>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</si>
  <si>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</si>
  <si>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</si>
  <si>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</si>
  <si>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</si>
  <si>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</si>
  <si>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</si>
  <si>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</si>
  <si>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</si>
  <si>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</si>
  <si>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</si>
  <si>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</si>
  <si>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</si>
  <si>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</si>
  <si>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</si>
  <si>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</si>
  <si>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</si>
  <si>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</si>
  <si>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</si>
  <si>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</si>
  <si>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</si>
  <si>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</si>
  <si>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</si>
  <si>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</si>
  <si>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</si>
  <si>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</si>
  <si>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</si>
  <si>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</si>
  <si>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</si>
  <si>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</si>
  <si>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</si>
  <si>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</si>
  <si>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</si>
  <si>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</si>
  <si>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</si>
  <si>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</si>
  <si>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</si>
  <si>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</si>
  <si>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</si>
  <si>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</si>
  <si>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</si>
  <si>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</si>
  <si>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</si>
  <si>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</si>
  <si>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</si>
  <si>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</si>
  <si>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</si>
  <si>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</si>
  <si>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</si>
  <si>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</si>
  <si>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</si>
  <si>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</si>
  <si>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</si>
  <si>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</si>
  <si>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</si>
  <si>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</si>
  <si>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</si>
  <si>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</si>
  <si>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</si>
  <si>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</si>
  <si>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</si>
  <si>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</si>
  <si>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</si>
  <si>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</si>
  <si>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</si>
  <si>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</si>
  <si>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</si>
  <si>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</si>
  <si>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</si>
  <si>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</si>
  <si>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</si>
  <si>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</si>
  <si>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</si>
  <si>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</si>
  <si>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</si>
  <si>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</si>
  <si>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</si>
  <si>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</si>
  <si>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</si>
  <si>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</si>
  <si>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</si>
  <si>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</si>
  <si>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</si>
  <si>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</si>
  <si>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</si>
  <si>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</si>
  <si>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</si>
  <si>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</si>
  <si>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</si>
  <si>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</si>
  <si>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</si>
  <si>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</si>
  <si>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</si>
  <si>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</si>
  <si>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</si>
  <si>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</si>
  <si>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</si>
  <si>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</si>
  <si>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</si>
  <si>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</si>
  <si>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</si>
  <si>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</si>
  <si>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</si>
  <si>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</si>
  <si>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</si>
  <si>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</si>
  <si>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</si>
  <si>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</si>
  <si>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</si>
  <si>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</si>
  <si>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</si>
  <si>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</si>
  <si>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</si>
  <si>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</si>
  <si>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</si>
  <si>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</si>
  <si>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</si>
  <si>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</si>
  <si>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</si>
  <si>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</si>
  <si>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</si>
  <si>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</si>
  <si>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</si>
  <si>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</si>
  <si>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</si>
  <si>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</si>
  <si>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</si>
  <si>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</si>
  <si>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</si>
  <si>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</si>
  <si>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</si>
  <si>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</si>
  <si>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</si>
  <si>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</si>
  <si>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</si>
  <si>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</si>
  <si>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</si>
  <si>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</si>
  <si>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</si>
  <si>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</si>
  <si>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</si>
  <si>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</si>
  <si>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</si>
  <si>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</si>
  <si>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</si>
  <si>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</si>
  <si>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</si>
  <si>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</si>
  <si>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</si>
  <si>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</si>
  <si>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</si>
  <si>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</si>
  <si>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</si>
  <si>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</si>
  <si>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</si>
  <si>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</si>
  <si>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</si>
  <si>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</si>
  <si>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</si>
  <si>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</si>
  <si>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</si>
  <si>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</si>
  <si>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</si>
  <si>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</si>
  <si>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</si>
  <si>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</si>
  <si>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</si>
  <si>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</si>
  <si>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</si>
  <si>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</si>
  <si>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</si>
  <si>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</si>
  <si>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</si>
  <si>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</si>
  <si>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</si>
  <si>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</si>
  <si>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</si>
  <si>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</si>
  <si>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</si>
  <si>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</si>
  <si>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</si>
  <si>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</si>
  <si>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</si>
  <si>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</si>
  <si>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</si>
  <si>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</si>
  <si>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</si>
  <si>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</si>
  <si>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</si>
  <si>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</si>
  <si>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</si>
  <si>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</si>
  <si>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</si>
  <si>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</si>
  <si>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</si>
  <si>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</si>
  <si>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</si>
  <si>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</si>
  <si>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</si>
  <si>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</si>
  <si>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</si>
  <si>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</si>
  <si>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</si>
  <si>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</si>
  <si>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</si>
  <si>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</si>
  <si>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</si>
  <si>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</si>
  <si>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</si>
  <si>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</si>
  <si>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</si>
  <si>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</si>
  <si>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</si>
  <si>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</si>
  <si>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</si>
  <si>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</si>
  <si>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</si>
  <si>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</si>
  <si>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</si>
  <si>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</si>
  <si>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</si>
  <si>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</si>
  <si>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</si>
  <si>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</si>
  <si>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</si>
  <si>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</si>
  <si>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</si>
  <si>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</si>
  <si>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</si>
  <si>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</si>
  <si>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</si>
  <si>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</si>
  <si>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</si>
  <si>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</si>
  <si>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</si>
  <si>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</si>
  <si>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</si>
  <si>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</si>
  <si>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</si>
  <si>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</si>
  <si>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</si>
  <si>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</si>
  <si>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</si>
  <si>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</si>
  <si>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</si>
  <si>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</si>
  <si>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</si>
  <si>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</si>
  <si>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</si>
  <si>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</si>
  <si>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</si>
  <si>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</si>
  <si>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</si>
  <si>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</si>
  <si>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</si>
  <si>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</si>
  <si>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</si>
  <si>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</si>
  <si>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</si>
  <si>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</si>
  <si>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</si>
  <si>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</si>
  <si>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</si>
  <si>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</si>
  <si>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</si>
  <si>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</si>
  <si>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</si>
  <si>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</si>
  <si>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</si>
  <si>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</si>
  <si>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</si>
  <si>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</si>
  <si>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</si>
  <si>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</si>
  <si>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</si>
  <si>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</si>
  <si>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</si>
  <si>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</si>
  <si>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</si>
  <si>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</si>
  <si>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</si>
  <si>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</si>
  <si>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</si>
  <si>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</si>
  <si>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</si>
  <si>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</si>
  <si>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</si>
  <si>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</si>
  <si>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</si>
  <si>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</si>
  <si>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</si>
  <si>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</si>
  <si>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</si>
  <si>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</si>
  <si>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</si>
  <si>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</si>
  <si>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</si>
  <si>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</si>
  <si>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</si>
  <si>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</si>
  <si>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</si>
  <si>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</si>
  <si>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</si>
  <si>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</si>
  <si>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</si>
  <si>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</si>
  <si>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</si>
  <si>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</si>
  <si>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</si>
  <si>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</si>
  <si>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</si>
  <si>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</si>
  <si>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</si>
  <si>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</si>
  <si>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</si>
  <si>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</si>
  <si>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</si>
  <si>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</si>
  <si>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</si>
  <si>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</si>
  <si>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</si>
  <si>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</si>
  <si>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</si>
  <si>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</si>
  <si>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</si>
  <si>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</si>
  <si>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</si>
  <si>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</si>
  <si>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</si>
  <si>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</si>
  <si>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</si>
  <si>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</si>
  <si>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</si>
  <si>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</si>
  <si>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</si>
  <si>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</si>
  <si>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</si>
  <si>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</si>
  <si>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</si>
  <si>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</si>
  <si>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</si>
  <si>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</si>
  <si>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</si>
  <si>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</si>
  <si>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</si>
  <si>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</si>
  <si>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</si>
  <si>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</si>
  <si>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</si>
  <si>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</si>
  <si>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</si>
  <si>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</si>
  <si>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</si>
  <si>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</si>
  <si>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</si>
  <si>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</si>
  <si>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</si>
  <si>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</si>
  <si>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</si>
  <si>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</si>
  <si>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</si>
  <si>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</si>
  <si>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</si>
  <si>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</si>
  <si>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</si>
  <si>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</si>
  <si>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</si>
  <si>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</si>
  <si>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</si>
  <si>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</si>
  <si>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</si>
  <si>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</si>
  <si>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</si>
  <si>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</si>
  <si>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</si>
  <si>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</si>
  <si>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</si>
  <si>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</si>
  <si>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</si>
  <si>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</si>
  <si>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</si>
  <si>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</si>
  <si>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</si>
  <si>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</si>
  <si>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</si>
  <si>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</si>
  <si>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</si>
  <si>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</si>
  <si>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</si>
  <si>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</si>
  <si>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</si>
  <si>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</si>
  <si>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</si>
  <si>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</si>
  <si>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</si>
  <si>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</si>
  <si>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</si>
  <si>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</si>
  <si>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</si>
  <si>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</si>
  <si>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</si>
  <si>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</si>
  <si>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</si>
  <si>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</si>
  <si>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</si>
  <si>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</si>
  <si>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</si>
  <si>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</si>
  <si>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</si>
  <si>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</si>
  <si>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</si>
  <si>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</si>
  <si>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</si>
  <si>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</si>
  <si>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</si>
  <si>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</si>
  <si>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</si>
  <si>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</si>
  <si>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</si>
  <si>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</si>
  <si>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</si>
  <si>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</si>
  <si>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</si>
  <si>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</si>
  <si>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</si>
  <si>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</si>
  <si>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</si>
  <si>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</si>
  <si>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</si>
  <si>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</si>
  <si>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</si>
  <si>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</si>
  <si>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</si>
  <si>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</si>
  <si>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</si>
  <si>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</si>
  <si>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</si>
  <si>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</si>
  <si>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</si>
  <si>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</si>
  <si>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</si>
  <si>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</si>
  <si>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</si>
  <si>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</si>
  <si>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</si>
  <si>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</si>
  <si>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</si>
  <si>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</si>
  <si>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</si>
  <si>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</si>
  <si>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</si>
  <si>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</si>
  <si>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</si>
  <si>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</si>
  <si>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</si>
  <si>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</si>
  <si>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</si>
  <si>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</si>
  <si>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</si>
  <si>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</si>
  <si>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</si>
  <si>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</si>
  <si>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</si>
  <si>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</si>
  <si>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</si>
  <si>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</si>
  <si>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</si>
  <si>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</si>
  <si>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</si>
  <si>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</si>
  <si>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</si>
  <si>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</si>
  <si>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</si>
  <si>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</si>
  <si>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</si>
  <si>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</si>
  <si>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</si>
  <si>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</si>
  <si>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</si>
  <si>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</si>
  <si>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</si>
  <si>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</si>
  <si>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</si>
  <si>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</si>
  <si>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</si>
  <si>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</si>
  <si>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</si>
  <si>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</si>
  <si>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</si>
  <si>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</si>
  <si>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</si>
  <si>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</si>
  <si>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</si>
  <si>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</si>
  <si>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</si>
  <si>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</si>
  <si>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</si>
  <si>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</si>
  <si>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</si>
  <si>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</si>
  <si>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</si>
  <si>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</si>
  <si>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</si>
  <si>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</si>
  <si>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</si>
  <si>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</si>
  <si>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</si>
  <si>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</si>
  <si>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</si>
  <si>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</si>
  <si>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</si>
  <si>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</si>
  <si>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</si>
  <si>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</si>
  <si>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</si>
  <si>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</si>
  <si>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</si>
  <si>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</si>
  <si>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</si>
  <si>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</si>
  <si>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</si>
  <si>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</si>
  <si>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</si>
  <si>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</si>
  <si>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</si>
  <si>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</si>
  <si>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</si>
  <si>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</si>
  <si>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</si>
  <si>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</si>
  <si>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</si>
  <si>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</si>
  <si>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</si>
  <si>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</si>
  <si>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</si>
  <si>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</si>
  <si>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</si>
  <si>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</si>
  <si>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</si>
  <si>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</si>
  <si>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</si>
  <si>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</si>
  <si>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</si>
  <si>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</si>
  <si>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</si>
  <si>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</si>
  <si>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</si>
  <si>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</si>
  <si>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</si>
  <si>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</si>
  <si>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</si>
  <si>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</si>
  <si>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</si>
  <si>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</si>
  <si>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</si>
  <si>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</si>
  <si>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</si>
  <si>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</si>
  <si>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</si>
  <si>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</si>
  <si>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</si>
  <si>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</si>
  <si>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</si>
  <si>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</si>
  <si>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</si>
  <si>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</si>
  <si>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</si>
  <si>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</si>
  <si>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</si>
  <si>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</si>
  <si>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</si>
  <si>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</si>
  <si>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</si>
  <si>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</si>
  <si>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</si>
  <si>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</si>
  <si>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</si>
  <si>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</si>
  <si>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</si>
  <si>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</si>
  <si>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</si>
  <si>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</si>
  <si>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</si>
  <si>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</si>
  <si>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</si>
  <si>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</si>
  <si>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</si>
  <si>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</si>
  <si>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</si>
  <si>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</si>
  <si>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</si>
  <si>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</si>
  <si>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</si>
  <si>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</si>
  <si>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</si>
  <si>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</si>
  <si>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</si>
  <si>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</si>
  <si>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</si>
  <si>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</si>
  <si>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</si>
  <si>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</si>
  <si>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</si>
  <si>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</si>
  <si>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</si>
  <si>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</si>
  <si>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</si>
  <si>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</si>
  <si>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</si>
  <si>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</si>
  <si>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</si>
  <si>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</si>
  <si>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</si>
  <si>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</si>
  <si>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</si>
  <si>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</si>
  <si>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</si>
  <si>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</si>
  <si>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</si>
  <si>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</si>
  <si>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</si>
  <si>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</si>
  <si>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</si>
  <si>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</si>
  <si>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</si>
  <si>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</si>
  <si>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</si>
  <si>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</si>
  <si>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</si>
  <si>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</si>
  <si>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</si>
  <si>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</si>
  <si>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</si>
  <si>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</si>
  <si>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</si>
  <si>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</si>
  <si>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</si>
  <si>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</si>
  <si>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</si>
  <si>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</si>
  <si>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</si>
  <si>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</si>
  <si>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</si>
  <si>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</si>
  <si>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</si>
  <si>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</si>
  <si>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</si>
  <si>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</si>
  <si>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</si>
  <si>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</si>
  <si>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</si>
  <si>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</si>
  <si>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</si>
  <si>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</si>
  <si>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</si>
  <si>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</si>
  <si>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</si>
  <si>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</si>
  <si>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</si>
  <si>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</si>
  <si>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</si>
  <si>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</si>
  <si>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</si>
  <si>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</si>
  <si>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</si>
  <si>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</si>
  <si>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</si>
  <si>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</si>
  <si>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</si>
  <si>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</si>
  <si>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</si>
  <si>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</si>
  <si>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</si>
  <si>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</si>
  <si>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</si>
  <si>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</si>
  <si>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</si>
  <si>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</si>
  <si>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</si>
  <si>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</si>
  <si>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</si>
  <si>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</si>
  <si>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</si>
  <si>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</si>
  <si>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</si>
  <si>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</si>
  <si>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</si>
  <si>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</si>
  <si>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</si>
  <si>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</si>
  <si>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</si>
  <si>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</si>
  <si>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</si>
  <si>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</si>
  <si>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</si>
  <si>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</si>
  <si>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</si>
  <si>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</si>
  <si>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</si>
  <si>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</si>
  <si>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</si>
  <si>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</si>
  <si>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</si>
  <si>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</si>
  <si>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</si>
  <si>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</si>
  <si>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</si>
  <si>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</si>
  <si>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</si>
  <si>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</si>
  <si>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</si>
  <si>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</si>
  <si>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</si>
  <si>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</si>
  <si>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</si>
  <si>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</si>
  <si>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</si>
  <si>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</si>
  <si>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</si>
  <si>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</si>
  <si>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</si>
  <si>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</si>
  <si>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</si>
  <si>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</si>
  <si>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</si>
  <si>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</si>
  <si>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</si>
  <si>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</si>
  <si>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</si>
  <si>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</si>
  <si>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</si>
  <si>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</si>
  <si>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</si>
  <si>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</si>
  <si>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</si>
  <si>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</si>
  <si>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</si>
  <si>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</si>
  <si>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</si>
  <si>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</si>
  <si>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</si>
  <si>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</si>
  <si>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</si>
  <si>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</si>
  <si>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</si>
  <si>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</si>
  <si>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</si>
  <si>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</si>
  <si>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</si>
  <si>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</si>
  <si>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</si>
  <si>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</si>
  <si>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</si>
  <si>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</si>
  <si>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</si>
  <si>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</si>
  <si>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</si>
  <si>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</si>
  <si>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</si>
  <si>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</si>
  <si>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</si>
  <si>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</si>
  <si>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</si>
  <si>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</si>
  <si>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</si>
  <si>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</si>
  <si>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</si>
  <si>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</si>
  <si>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</si>
  <si>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</si>
  <si>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</si>
  <si>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</si>
  <si>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</si>
  <si>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</si>
  <si>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</si>
  <si>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</si>
  <si>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</si>
  <si>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</si>
  <si>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</si>
  <si>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</si>
  <si>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</si>
  <si>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</si>
  <si>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</si>
  <si>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</si>
  <si>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</si>
  <si>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</si>
  <si>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</si>
  <si>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</si>
  <si>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</si>
  <si>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</si>
  <si>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</si>
  <si>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</si>
  <si>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</si>
  <si>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</si>
  <si>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</si>
  <si>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</si>
  <si>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</si>
  <si>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</si>
  <si>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</si>
  <si>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</si>
  <si>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</si>
  <si>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</si>
  <si>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</si>
  <si>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</si>
  <si>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</si>
  <si>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</si>
  <si>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</si>
  <si>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</si>
  <si>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</si>
  <si>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</si>
  <si>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</si>
  <si>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</si>
  <si>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</si>
  <si>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</si>
  <si>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</si>
  <si>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</si>
  <si>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</si>
  <si>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</si>
  <si>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</si>
  <si>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</si>
  <si>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</si>
  <si>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</si>
  <si>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</si>
  <si>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</si>
  <si>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</si>
  <si>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</si>
  <si>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</si>
  <si>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</si>
  <si>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</si>
  <si>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</si>
  <si>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</si>
  <si>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</si>
  <si>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</si>
  <si>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</si>
  <si>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</si>
  <si>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</si>
  <si>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</si>
  <si>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</si>
  <si>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</si>
  <si>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</si>
  <si>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</si>
  <si>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</si>
  <si>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</si>
  <si>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</si>
  <si>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</si>
  <si>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</si>
  <si>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</si>
  <si>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</si>
  <si>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</si>
  <si>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</si>
  <si>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</si>
  <si>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</si>
  <si>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</si>
  <si>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</si>
  <si>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</si>
  <si>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</si>
  <si>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</si>
  <si>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</si>
  <si>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</si>
  <si>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</si>
  <si>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</si>
  <si>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</si>
  <si>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</si>
  <si>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</si>
  <si>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</si>
  <si>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</si>
  <si>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</si>
  <si>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</si>
  <si>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</si>
  <si>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</si>
  <si>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</si>
  <si>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</si>
  <si>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</si>
  <si>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</si>
  <si>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</si>
  <si>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</si>
  <si>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</si>
  <si>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</si>
  <si>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</si>
  <si>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</si>
  <si>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</si>
  <si>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</si>
  <si>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</si>
  <si>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</si>
  <si>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</si>
  <si>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</si>
  <si>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</si>
  <si>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</si>
  <si>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</si>
  <si>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</si>
  <si>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</si>
  <si>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</si>
  <si>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</si>
  <si>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</si>
  <si>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</si>
  <si>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</si>
  <si>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</si>
  <si>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</si>
  <si>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</si>
  <si>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</si>
  <si>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</si>
  <si>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</si>
  <si>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</si>
  <si>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</si>
  <si>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</si>
  <si>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</si>
  <si>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</si>
  <si>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</si>
  <si>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</si>
  <si>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</si>
  <si>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</si>
  <si>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</si>
  <si>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</si>
  <si>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</si>
  <si>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</si>
  <si>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</si>
  <si>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</si>
  <si>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</si>
  <si>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</si>
  <si>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</si>
  <si>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</si>
  <si>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</si>
  <si>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</si>
  <si>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</si>
  <si>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</si>
  <si>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</si>
  <si>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</si>
  <si>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</si>
  <si>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</si>
  <si>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</si>
  <si>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</si>
  <si>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</si>
  <si>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</si>
  <si>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</si>
  <si>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</si>
  <si>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</si>
  <si>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</si>
  <si>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</si>
  <si>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</si>
  <si>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</si>
  <si>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</si>
  <si>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</si>
  <si>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</si>
  <si>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</si>
  <si>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</si>
  <si>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</si>
  <si>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</si>
  <si>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</si>
  <si>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</si>
  <si>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</si>
  <si>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</si>
  <si>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</si>
  <si>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</si>
  <si>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</si>
  <si>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</si>
  <si>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</si>
  <si>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</si>
  <si>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</si>
  <si>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</si>
  <si>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</si>
  <si>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</si>
  <si>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</si>
  <si>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</si>
  <si>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</si>
  <si>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</si>
  <si>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</si>
  <si>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</si>
  <si>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</si>
  <si>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</si>
  <si>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</si>
  <si>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</si>
  <si>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</si>
  <si>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</si>
  <si>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</si>
  <si>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</si>
  <si>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</si>
  <si>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</si>
  <si>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</si>
  <si>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</si>
  <si>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</si>
  <si>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</si>
  <si>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</si>
  <si>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</si>
  <si>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</si>
  <si>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</si>
  <si>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</si>
  <si>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</si>
  <si>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</si>
  <si>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</si>
  <si>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</si>
  <si>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</si>
  <si>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</si>
  <si>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</si>
  <si>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</si>
  <si>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</si>
  <si>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</si>
  <si>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</si>
  <si>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</si>
  <si>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</si>
  <si>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</si>
  <si>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</si>
  <si>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</si>
  <si>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</si>
  <si>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</si>
  <si>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</si>
  <si>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</si>
  <si>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</si>
  <si>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</si>
  <si>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</si>
  <si>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</si>
  <si>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</si>
  <si>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</si>
  <si>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</si>
  <si>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</si>
  <si>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</si>
  <si>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</si>
  <si>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</si>
  <si>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</si>
  <si>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</si>
  <si>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</si>
  <si>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</si>
  <si>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</si>
  <si>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</si>
  <si>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</si>
  <si>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</si>
  <si>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</si>
  <si>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</si>
  <si>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</si>
  <si>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</si>
  <si>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</si>
  <si>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</si>
  <si>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</si>
  <si>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</si>
  <si>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</si>
  <si>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</si>
  <si>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</si>
  <si>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</si>
  <si>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</si>
  <si>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</si>
  <si>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</si>
  <si>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</si>
  <si>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</si>
  <si>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</si>
  <si>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</si>
  <si>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</si>
  <si>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</si>
  <si>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</si>
  <si>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</si>
  <si>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</si>
  <si>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</si>
  <si>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</si>
  <si>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</si>
  <si>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</si>
  <si>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</si>
  <si>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</si>
  <si>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</si>
  <si>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</si>
  <si>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</si>
  <si>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</si>
  <si>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</si>
  <si>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</si>
  <si>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</si>
  <si>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</si>
  <si>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</si>
  <si>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</si>
  <si>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</si>
  <si>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</si>
  <si>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</si>
  <si>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</si>
  <si>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</si>
  <si>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</si>
  <si>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</si>
  <si>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</si>
  <si>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</si>
  <si>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</si>
  <si>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</si>
  <si>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</si>
  <si>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</si>
  <si>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</si>
  <si>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</si>
  <si>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</si>
  <si>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</si>
  <si>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</si>
  <si>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</si>
  <si>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</si>
  <si>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</si>
  <si>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</si>
  <si>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</si>
  <si>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</si>
  <si>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</si>
  <si>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</si>
  <si>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</si>
  <si>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</si>
  <si>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</si>
  <si>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</si>
  <si>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</si>
  <si>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</si>
  <si>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</si>
  <si>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</si>
  <si>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</si>
  <si>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</si>
  <si>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</si>
  <si>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</si>
  <si>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</si>
  <si>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</si>
  <si>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</si>
  <si>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</si>
  <si>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</si>
  <si>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</si>
  <si>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</si>
  <si>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</si>
  <si>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</si>
  <si>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</si>
  <si>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</si>
  <si>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</si>
  <si>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</si>
  <si>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</si>
  <si>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</si>
  <si>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</si>
  <si>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</si>
  <si>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</si>
  <si>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</si>
  <si>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</si>
  <si>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</si>
  <si>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</si>
  <si>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</si>
  <si>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</si>
  <si>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</si>
  <si>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</si>
  <si>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</si>
  <si>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</si>
  <si>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</si>
  <si>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</si>
  <si>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</si>
  <si>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</si>
  <si>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</si>
  <si>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</si>
  <si>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</si>
  <si>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</si>
  <si>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</si>
  <si>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</si>
  <si>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</si>
  <si>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</si>
  <si>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</si>
  <si>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</si>
  <si>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</si>
  <si>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</si>
  <si>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</si>
  <si>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</si>
  <si>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</si>
  <si>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</si>
  <si>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</si>
  <si>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</si>
  <si>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</si>
  <si>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</si>
  <si>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</si>
  <si>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</si>
  <si>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</si>
  <si>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</si>
  <si>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</si>
  <si>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</si>
  <si>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</si>
  <si>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</si>
  <si>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</si>
  <si>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</si>
  <si>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</si>
  <si>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</si>
  <si>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</si>
  <si>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</si>
  <si>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</si>
  <si>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</si>
  <si>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</si>
  <si>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</si>
  <si>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</si>
  <si>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</si>
  <si>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</si>
  <si>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</si>
  <si>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</si>
  <si>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</si>
  <si>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</si>
  <si>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</si>
  <si>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</si>
  <si>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</si>
  <si>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</si>
  <si>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</si>
  <si>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</si>
  <si>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</si>
  <si>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</si>
  <si>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</si>
  <si>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</si>
  <si>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</si>
  <si>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</si>
  <si>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</si>
  <si>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</si>
  <si>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</si>
  <si>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</si>
  <si>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</si>
  <si>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</si>
  <si>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</si>
  <si>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</si>
  <si>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</si>
  <si>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</si>
  <si>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</si>
  <si>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</si>
  <si>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</si>
  <si>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</si>
  <si>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</si>
  <si>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</si>
  <si>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</si>
  <si>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</si>
  <si>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</si>
  <si>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</si>
  <si>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</si>
  <si>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</si>
  <si>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</si>
  <si>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</si>
  <si>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</si>
  <si>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</si>
  <si>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</si>
  <si>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</si>
  <si>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</si>
  <si>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</si>
  <si>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</si>
  <si>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</si>
  <si>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</si>
  <si>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</si>
  <si>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</si>
  <si>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</si>
  <si>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</si>
  <si>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</si>
  <si>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</si>
  <si>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</si>
  <si>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</si>
  <si>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</si>
  <si>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</si>
  <si>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</si>
  <si>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</si>
  <si>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</si>
  <si>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</si>
  <si>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</si>
  <si>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</si>
  <si>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</si>
  <si>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</si>
  <si>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</si>
  <si>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</si>
  <si>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</si>
  <si>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</si>
  <si>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</si>
  <si>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</si>
  <si>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</si>
  <si>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</si>
  <si>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</si>
  <si>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</si>
  <si>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</si>
  <si>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</si>
  <si>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</si>
  <si>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</si>
  <si>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</si>
  <si>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</si>
  <si>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</si>
  <si>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</si>
  <si>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</si>
  <si>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</si>
  <si>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</si>
  <si>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</si>
  <si>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</si>
  <si>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</si>
  <si>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</si>
  <si>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</si>
  <si>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</si>
  <si>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</si>
  <si>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</si>
  <si>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</si>
  <si>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</si>
  <si>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</si>
  <si>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</si>
  <si>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</si>
  <si>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</si>
  <si>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</si>
  <si>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</si>
  <si>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</si>
  <si>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</si>
  <si>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</si>
  <si>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</si>
  <si>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</si>
  <si>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</si>
  <si>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</si>
  <si>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</si>
  <si>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</si>
  <si>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</si>
  <si>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</si>
  <si>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</si>
  <si>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</si>
  <si>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</si>
  <si>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</si>
  <si>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</si>
  <si>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</si>
  <si>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</si>
  <si>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</si>
  <si>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</si>
  <si>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</si>
  <si>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</si>
  <si>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</si>
  <si>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</si>
  <si>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</si>
  <si>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</si>
  <si>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</si>
  <si>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</si>
  <si>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</si>
  <si>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</si>
  <si>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</si>
  <si>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</si>
  <si>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</si>
  <si>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</si>
  <si>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</si>
  <si>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</si>
  <si>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</si>
  <si>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</si>
  <si>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</si>
  <si>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</si>
  <si>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</si>
  <si>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</si>
  <si>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</si>
  <si>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</si>
  <si>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</si>
  <si>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</si>
  <si>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</si>
  <si>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</si>
  <si>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</si>
  <si>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</si>
  <si>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</si>
  <si>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</si>
  <si>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</si>
  <si>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</si>
  <si>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</si>
  <si>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</si>
  <si>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</si>
  <si>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</si>
  <si>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</si>
  <si>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</si>
  <si>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</si>
  <si>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</si>
  <si>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</si>
  <si>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</si>
  <si>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</si>
  <si>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</si>
  <si>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</si>
  <si>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</si>
  <si>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</si>
  <si>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</si>
  <si>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</si>
  <si>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</si>
  <si>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</si>
  <si>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</si>
  <si>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</si>
  <si>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</si>
  <si>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</si>
  <si>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</si>
  <si>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</si>
  <si>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</si>
  <si>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</si>
  <si>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</si>
  <si>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</si>
  <si>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</si>
  <si>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</si>
  <si>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</si>
  <si>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</si>
  <si>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</si>
  <si>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</si>
  <si>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</si>
  <si>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</si>
  <si>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</si>
  <si>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</si>
  <si>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</si>
  <si>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</si>
  <si>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</si>
  <si>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</si>
  <si>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</si>
  <si>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</si>
  <si>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</si>
  <si>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</si>
  <si>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</si>
  <si>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</si>
  <si>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</si>
  <si>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</si>
  <si>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</si>
  <si>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</si>
  <si>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</si>
  <si>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</si>
  <si>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</si>
  <si>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</si>
  <si>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</si>
  <si>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</si>
  <si>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</si>
  <si>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</si>
  <si>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</si>
  <si>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</si>
  <si>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</si>
  <si>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</si>
  <si>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</si>
  <si>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</si>
  <si>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</si>
  <si>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</si>
  <si>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</si>
  <si>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</si>
  <si>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</si>
  <si>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</si>
  <si>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</si>
  <si>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</si>
  <si>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</si>
  <si>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</si>
  <si>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</si>
  <si>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</si>
  <si>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</si>
  <si>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</si>
  <si>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</si>
  <si>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</si>
  <si>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</si>
  <si>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</si>
  <si>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</si>
  <si>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</si>
  <si>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</si>
  <si>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</si>
  <si>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</si>
  <si>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</si>
  <si>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</si>
  <si>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</si>
  <si>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</si>
  <si>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</si>
  <si>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</si>
  <si>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</si>
  <si>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</si>
  <si>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</si>
  <si>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</si>
  <si>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</si>
  <si>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</si>
  <si>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</si>
  <si>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</si>
  <si>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</si>
  <si>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</si>
  <si>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</si>
  <si>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</si>
  <si>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</si>
  <si>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</si>
  <si>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</si>
  <si>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</si>
  <si>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</si>
  <si>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</si>
  <si>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</si>
  <si>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</si>
  <si>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</si>
  <si>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</si>
  <si>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</si>
  <si>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</si>
  <si>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</si>
  <si>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</si>
  <si>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</si>
  <si>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</si>
  <si>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</si>
  <si>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</si>
  <si>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</si>
  <si>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</si>
  <si>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</si>
  <si>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</si>
  <si>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</si>
  <si>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</si>
  <si>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</si>
  <si>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</si>
  <si>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</si>
  <si>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</si>
  <si>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</si>
  <si>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</si>
  <si>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</si>
  <si>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</si>
  <si>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</si>
  <si>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</si>
  <si>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</si>
  <si>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</si>
  <si>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</si>
  <si>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</si>
  <si>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</si>
  <si>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</si>
  <si>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</si>
  <si>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</si>
  <si>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</si>
  <si>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</si>
  <si>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</si>
  <si>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</si>
  <si>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</si>
  <si>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</si>
  <si>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</si>
  <si>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</si>
  <si>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</si>
  <si>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</si>
  <si>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</si>
  <si>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</si>
  <si>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</si>
  <si>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</si>
  <si>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</si>
  <si>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</si>
  <si>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</si>
  <si>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</si>
  <si>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</si>
  <si>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</si>
  <si>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</si>
  <si>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</si>
  <si>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</si>
  <si>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</si>
  <si>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</si>
  <si>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</si>
  <si>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</si>
  <si>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</si>
  <si>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</si>
  <si>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</si>
  <si>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</si>
  <si>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</si>
  <si>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</si>
  <si>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</si>
  <si>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</si>
  <si>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</si>
  <si>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</si>
  <si>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</si>
  <si>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</si>
  <si>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</si>
  <si>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</si>
  <si>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</si>
  <si>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</si>
  <si>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</si>
  <si>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</si>
  <si>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</si>
  <si>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</si>
  <si>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</si>
  <si>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</si>
  <si>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</si>
  <si>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</si>
  <si>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</si>
  <si>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</si>
  <si>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</si>
  <si>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</si>
  <si>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</si>
  <si>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</si>
  <si>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</si>
  <si>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</si>
  <si>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</si>
  <si>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</si>
  <si>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</si>
  <si>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</si>
  <si>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</si>
  <si>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</si>
  <si>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</si>
  <si>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</si>
  <si>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</si>
  <si>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</si>
  <si>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</si>
  <si>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</si>
  <si>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</si>
  <si>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</si>
  <si>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</si>
  <si>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</si>
  <si>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</si>
  <si>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</si>
  <si>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</si>
  <si>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</si>
  <si>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</si>
  <si>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</si>
  <si>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</si>
  <si>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</si>
  <si>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</si>
  <si>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</si>
  <si>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</si>
  <si>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</si>
  <si>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</si>
  <si>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</si>
  <si>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</si>
  <si>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</si>
  <si>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</si>
  <si>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</si>
  <si>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</si>
  <si>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</si>
  <si>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</si>
  <si>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</si>
  <si>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</si>
  <si>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</si>
  <si>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</si>
  <si>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</si>
  <si>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</si>
  <si>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</si>
  <si>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</si>
  <si>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</si>
  <si>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</si>
  <si>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</si>
  <si>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</si>
  <si>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</si>
  <si>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</si>
  <si>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</si>
  <si>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</si>
  <si>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</si>
  <si>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</si>
  <si>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</si>
  <si>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</si>
  <si>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</si>
  <si>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</si>
  <si>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</si>
  <si>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</si>
  <si>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</si>
  <si>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</si>
  <si>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</si>
  <si>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</si>
  <si>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</si>
  <si>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</si>
  <si>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</si>
  <si>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</si>
  <si>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</si>
  <si>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</si>
  <si>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</si>
  <si>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</si>
  <si>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</si>
  <si>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</si>
  <si>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</si>
  <si>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</si>
  <si>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</si>
  <si>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</si>
  <si>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</si>
  <si>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</si>
  <si>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</si>
  <si>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</si>
  <si>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</si>
  <si>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</si>
  <si>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</si>
  <si>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</si>
  <si>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</si>
  <si>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</si>
  <si>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</si>
  <si>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</si>
  <si>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</si>
  <si>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</si>
  <si>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</si>
  <si>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</si>
  <si>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</si>
  <si>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</si>
  <si>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</si>
  <si>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</si>
  <si>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</si>
  <si>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</si>
  <si>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</si>
  <si>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</si>
  <si>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</si>
  <si>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</si>
  <si>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</si>
  <si>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</si>
  <si>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</si>
  <si>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</si>
  <si>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</si>
  <si>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</si>
  <si>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</si>
  <si>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</si>
  <si>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</si>
  <si>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</si>
  <si>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</si>
  <si>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</si>
  <si>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</si>
  <si>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</si>
  <si>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</si>
  <si>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</si>
  <si>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</si>
  <si>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</si>
  <si>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</si>
  <si>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</si>
  <si>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</si>
  <si>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</si>
  <si>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</si>
  <si>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</si>
  <si>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</si>
  <si>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</si>
  <si>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</si>
  <si>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</si>
  <si>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</si>
  <si>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</si>
  <si>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</si>
  <si>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</si>
  <si>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</si>
  <si>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</si>
  <si>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</si>
  <si>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</si>
  <si>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</si>
  <si>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</si>
  <si>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</si>
  <si>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</si>
  <si>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</si>
  <si>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</si>
  <si>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</si>
  <si>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</si>
  <si>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</si>
  <si>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</si>
  <si>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</si>
  <si>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</si>
  <si>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</si>
  <si>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</si>
  <si>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</si>
  <si>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</si>
  <si>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</si>
  <si>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</si>
  <si>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</si>
  <si>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</si>
  <si>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</si>
  <si>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</si>
  <si>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</si>
  <si>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</si>
  <si>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</si>
  <si>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</si>
  <si>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</si>
  <si>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</si>
  <si>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</si>
  <si>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</si>
  <si>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</si>
  <si>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</si>
  <si>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</si>
  <si>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</si>
  <si>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</si>
  <si>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</si>
  <si>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</si>
  <si>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</si>
  <si>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</si>
  <si>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</si>
  <si>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</si>
  <si>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</si>
  <si>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</si>
  <si>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</si>
  <si>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</si>
  <si>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</si>
  <si>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</si>
  <si>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</si>
  <si>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</si>
  <si>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</si>
  <si>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</si>
  <si>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</si>
  <si>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</si>
  <si>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</si>
  <si>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</si>
  <si>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</si>
  <si>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</si>
  <si>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</si>
  <si>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</si>
  <si>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</si>
  <si>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</si>
  <si>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</si>
  <si>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</si>
  <si>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</si>
  <si>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</si>
  <si>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</si>
  <si>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</si>
  <si>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</si>
  <si>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</si>
  <si>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</si>
  <si>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</si>
  <si>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</si>
  <si>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</si>
  <si>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</si>
  <si>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</si>
  <si>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</si>
  <si>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</si>
  <si>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</si>
  <si>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</si>
  <si>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</si>
  <si>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</si>
  <si>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</si>
  <si>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</si>
  <si>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</si>
  <si>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</si>
  <si>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</si>
  <si>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</si>
  <si>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</si>
  <si>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</si>
  <si>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</si>
  <si>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</si>
  <si>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</si>
  <si>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</si>
  <si>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</si>
  <si>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</si>
  <si>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</si>
  <si>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</si>
  <si>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</si>
  <si>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</si>
  <si>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</si>
  <si>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</si>
  <si>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</si>
  <si>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</si>
  <si>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</si>
  <si>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</si>
  <si>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</si>
  <si>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</si>
  <si>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</si>
  <si>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</si>
  <si>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</si>
  <si>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</si>
  <si>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</si>
  <si>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</si>
  <si>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</si>
  <si>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</si>
  <si>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</si>
  <si>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</si>
  <si>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</si>
  <si>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</si>
  <si>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</si>
  <si>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</si>
  <si>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</si>
  <si>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</si>
  <si>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</si>
  <si>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</si>
  <si>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</si>
  <si>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</si>
  <si>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</si>
  <si>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</si>
  <si>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</si>
  <si>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</si>
  <si>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</si>
  <si>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</si>
  <si>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</si>
  <si>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</si>
  <si>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</si>
  <si>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</si>
  <si>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</si>
  <si>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</si>
  <si>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</si>
  <si>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</si>
  <si>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</si>
  <si>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</si>
  <si>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</si>
  <si>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</si>
  <si>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</si>
  <si>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</si>
  <si>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</si>
  <si>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</si>
  <si>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</si>
  <si>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</si>
  <si>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</si>
  <si>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</si>
  <si>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</si>
  <si>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</si>
  <si>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</si>
  <si>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</si>
  <si>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</si>
  <si>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</si>
  <si>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</si>
  <si>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</si>
  <si>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</si>
  <si>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</si>
  <si>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</si>
  <si>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</si>
  <si>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</si>
  <si>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</si>
  <si>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</si>
  <si>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</si>
  <si>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</si>
  <si>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</si>
  <si>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</si>
  <si>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</si>
  <si>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</si>
  <si>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</si>
  <si>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</si>
  <si>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</si>
  <si>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</si>
  <si>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</si>
  <si>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</si>
  <si>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</si>
  <si>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</si>
  <si>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</si>
  <si>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</si>
  <si>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</si>
  <si>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</si>
  <si>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</si>
  <si>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</si>
  <si>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</si>
  <si>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</si>
  <si>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</si>
  <si>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</si>
  <si>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</si>
  <si>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</si>
  <si>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</si>
  <si>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</si>
  <si>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</si>
  <si>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</si>
  <si>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</si>
  <si>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</si>
  <si>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</si>
  <si>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</si>
  <si>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</si>
  <si>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</si>
  <si>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</si>
  <si>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</si>
  <si>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</si>
  <si>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</si>
  <si>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</si>
  <si>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</si>
  <si>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</si>
  <si>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</si>
  <si>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</si>
  <si>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</si>
  <si>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</si>
  <si>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</si>
  <si>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</si>
  <si>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</si>
  <si>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</si>
  <si>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</si>
  <si>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</si>
  <si>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</si>
  <si>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</si>
  <si>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</si>
  <si>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</si>
  <si>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</si>
  <si>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</si>
  <si>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</si>
  <si>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</si>
  <si>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</si>
  <si>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</si>
  <si>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</si>
  <si>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</si>
  <si>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</si>
  <si>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</si>
  <si>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</si>
  <si>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</si>
  <si>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</si>
  <si>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</si>
  <si>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</si>
  <si>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</si>
  <si>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</si>
  <si>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</si>
  <si>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</si>
  <si>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</si>
  <si>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</si>
  <si>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</si>
  <si>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</si>
  <si>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</si>
  <si>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</si>
  <si>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</si>
  <si>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</si>
  <si>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</si>
  <si>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</si>
  <si>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</si>
  <si>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</si>
  <si>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</si>
  <si>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</si>
  <si>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</si>
  <si>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</si>
  <si>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</si>
  <si>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</si>
  <si>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</si>
  <si>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</si>
  <si>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</si>
  <si>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</si>
  <si>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</si>
  <si>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</si>
  <si>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</si>
  <si>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</si>
  <si>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</si>
  <si>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</si>
  <si>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</si>
  <si>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</si>
  <si>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</si>
  <si>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</si>
  <si>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</si>
  <si>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</si>
  <si>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</si>
  <si>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</si>
  <si>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</si>
  <si>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</si>
  <si>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</si>
  <si>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</si>
  <si>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</si>
  <si>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</si>
  <si>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</si>
  <si>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</si>
  <si>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</si>
  <si>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</si>
  <si>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</si>
  <si>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</si>
  <si>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</si>
  <si>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</si>
  <si>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</si>
  <si>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</si>
  <si>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</si>
  <si>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</si>
  <si>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</si>
  <si>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</si>
  <si>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</si>
  <si>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</si>
  <si>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</si>
  <si>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</si>
  <si>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</si>
  <si>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</si>
  <si>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</si>
  <si>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</si>
  <si>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</si>
  <si>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</si>
  <si>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</si>
  <si>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</si>
  <si>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</si>
  <si>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</si>
  <si>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</si>
  <si>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</si>
  <si>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</si>
  <si>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</si>
  <si>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</si>
  <si>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</si>
  <si>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</si>
  <si>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</si>
  <si>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</si>
  <si>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</si>
  <si>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</si>
  <si>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</si>
  <si>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</si>
  <si>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</si>
  <si>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</si>
  <si>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</si>
  <si>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</si>
  <si>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</si>
  <si>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</si>
  <si>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</si>
  <si>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</si>
  <si>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</si>
  <si>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</si>
  <si>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</si>
  <si>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</si>
  <si>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</si>
  <si>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</si>
  <si>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</si>
  <si>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</si>
  <si>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</si>
  <si>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</si>
  <si>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</si>
  <si>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</si>
  <si>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</si>
  <si>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</si>
  <si>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</si>
  <si>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</si>
  <si>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</si>
  <si>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</si>
  <si>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</si>
  <si>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</si>
  <si>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</si>
  <si>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</si>
  <si>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</si>
  <si>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</si>
  <si>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</si>
  <si>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</si>
  <si>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</si>
  <si>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</si>
  <si>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</si>
  <si>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</si>
  <si>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</si>
  <si>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</si>
  <si>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</si>
  <si>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</si>
  <si>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</si>
  <si>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</si>
  <si>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</si>
  <si>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</si>
  <si>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</si>
  <si>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</si>
  <si>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</si>
  <si>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</si>
  <si>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</si>
  <si>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</si>
  <si>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</si>
  <si>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</si>
  <si>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</si>
  <si>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</si>
  <si>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</si>
  <si>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</si>
  <si>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</si>
  <si>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</si>
  <si>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</si>
  <si>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</si>
  <si>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</si>
  <si>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</si>
  <si>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</si>
  <si>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</si>
  <si>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</si>
  <si>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</si>
  <si>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</si>
  <si>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</si>
  <si>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</si>
  <si>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</si>
  <si>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</si>
  <si>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</si>
  <si>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</si>
  <si>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</si>
  <si>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</si>
  <si>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</si>
  <si>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</si>
  <si>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</si>
  <si>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</si>
  <si>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</si>
  <si>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</si>
  <si>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</si>
  <si>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</si>
  <si>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</si>
  <si>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</si>
  <si>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</si>
  <si>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</si>
  <si>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</si>
  <si>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</si>
  <si>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</si>
  <si>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</si>
  <si>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</si>
  <si>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</si>
  <si>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</si>
  <si>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</si>
  <si>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</si>
  <si>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</si>
  <si>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</si>
  <si>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</si>
  <si>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</si>
  <si>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</si>
  <si>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</si>
  <si>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</si>
  <si>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</si>
  <si>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</si>
  <si>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</si>
  <si>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</si>
  <si>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</si>
  <si>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</si>
  <si>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</si>
  <si>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</si>
  <si>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</si>
  <si>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</si>
  <si>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</si>
  <si>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</si>
  <si>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</si>
  <si>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</si>
  <si>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</si>
  <si>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</si>
  <si>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</si>
  <si>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</si>
  <si>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</si>
  <si>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</si>
  <si>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</si>
  <si>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</si>
  <si>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</si>
  <si>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</si>
  <si>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</si>
  <si>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</si>
  <si>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</si>
  <si>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</si>
  <si>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</si>
  <si>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</si>
  <si>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</si>
  <si>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</si>
  <si>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</si>
  <si>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</si>
  <si>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</si>
  <si>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</si>
  <si>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</si>
  <si>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</si>
  <si>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</si>
  <si>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</si>
  <si>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</si>
  <si>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</si>
  <si>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</si>
  <si>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</si>
  <si>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</si>
  <si>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</si>
  <si>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</si>
  <si>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</si>
  <si>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</si>
  <si>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</si>
  <si>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</si>
  <si>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</si>
  <si>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</si>
  <si>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</si>
  <si>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</si>
  <si>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</si>
  <si>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</si>
  <si>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</si>
  <si>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</si>
  <si>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</si>
  <si>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</si>
  <si>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</si>
  <si>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</si>
  <si>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</si>
  <si>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</si>
  <si>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</si>
  <si>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</si>
  <si>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</si>
  <si>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</si>
  <si>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</si>
  <si>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</si>
  <si>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</si>
  <si>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</si>
  <si>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</si>
  <si>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</si>
  <si>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</si>
  <si>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</si>
  <si>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</si>
  <si>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</si>
  <si>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</si>
  <si>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</si>
  <si>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</si>
  <si>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</si>
  <si>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</si>
  <si>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</si>
  <si>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</si>
  <si>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</si>
  <si>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</si>
  <si>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</si>
  <si>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</si>
  <si>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</si>
  <si>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</si>
  <si>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</si>
  <si>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</si>
  <si>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</si>
  <si>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</si>
  <si>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</si>
  <si>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</si>
  <si>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</si>
  <si>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</si>
  <si>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</si>
  <si>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</si>
  <si>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</si>
  <si>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</si>
  <si>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</si>
  <si>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</si>
  <si>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</si>
  <si>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</si>
  <si>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</si>
  <si>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</si>
  <si>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</si>
  <si>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</si>
  <si>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</si>
  <si>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</si>
  <si>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</si>
  <si>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</si>
  <si>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</si>
  <si>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</si>
  <si>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</si>
  <si>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</si>
  <si>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</si>
  <si>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</si>
  <si>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</si>
  <si>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</si>
  <si>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</si>
  <si>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</si>
  <si>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</si>
  <si>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</si>
  <si>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</si>
  <si>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</si>
  <si>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</si>
  <si>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</si>
  <si>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</si>
  <si>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</si>
  <si>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</si>
  <si>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</si>
  <si>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</si>
  <si>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</si>
  <si>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</si>
  <si>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</si>
  <si>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</si>
  <si>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</si>
  <si>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</si>
  <si>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</si>
  <si>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</si>
  <si>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</si>
  <si>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</si>
  <si>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</si>
  <si>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</si>
  <si>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</si>
  <si>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</si>
  <si>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</si>
  <si>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</si>
  <si>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</si>
  <si>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</si>
  <si>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</si>
  <si>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</si>
  <si>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</si>
  <si>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</si>
  <si>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</si>
  <si>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</si>
  <si>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</si>
  <si>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</si>
  <si>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</si>
  <si>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</si>
  <si>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</si>
  <si>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</si>
  <si>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</si>
  <si>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</si>
  <si>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</si>
  <si>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</si>
  <si>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</si>
  <si>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</si>
  <si>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</si>
  <si>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</si>
  <si>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</si>
  <si>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</si>
  <si>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</si>
  <si>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</si>
  <si>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</si>
  <si>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</si>
  <si>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</si>
  <si>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</si>
  <si>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</si>
  <si>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</si>
  <si>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</si>
  <si>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</si>
  <si>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</si>
  <si>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</si>
  <si>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</si>
  <si>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</si>
  <si>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</si>
  <si>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</si>
  <si>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</si>
  <si>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</si>
  <si>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</si>
  <si>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</si>
  <si>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</si>
  <si>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</si>
  <si>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</si>
  <si>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</si>
  <si>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</si>
  <si>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</si>
  <si>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</si>
  <si>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</si>
  <si>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</si>
  <si>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</si>
  <si>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</si>
  <si>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</si>
  <si>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</si>
  <si>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</si>
  <si>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</si>
  <si>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</si>
  <si>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</si>
  <si>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</si>
  <si>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</si>
  <si>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</si>
  <si>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</si>
  <si>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</si>
  <si>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</si>
  <si>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</si>
  <si>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</si>
  <si>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</si>
  <si>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</si>
  <si>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</si>
  <si>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</si>
  <si>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</si>
  <si>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</si>
  <si>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</si>
  <si>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</si>
  <si>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</si>
  <si>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</si>
  <si>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</si>
  <si>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</si>
  <si>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</si>
  <si>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</si>
  <si>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</si>
  <si>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</si>
  <si>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</si>
  <si>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</si>
  <si>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</si>
  <si>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</si>
  <si>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</si>
  <si>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</si>
  <si>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</si>
  <si>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</si>
  <si>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</si>
  <si>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</si>
  <si>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</si>
  <si>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</si>
  <si>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</si>
  <si>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</si>
  <si>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</si>
  <si>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</si>
  <si>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</si>
  <si>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</si>
  <si>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</si>
  <si>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</si>
  <si>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</si>
  <si>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</si>
  <si>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</si>
  <si>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</si>
  <si>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</si>
  <si>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</si>
  <si>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</si>
  <si>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</si>
  <si>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</si>
  <si>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</si>
  <si>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</si>
  <si>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</si>
  <si>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</si>
  <si>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</si>
  <si>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</si>
  <si>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</si>
  <si>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</si>
  <si>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</si>
  <si>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</si>
  <si>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</si>
  <si>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</si>
  <si>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</si>
  <si>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</si>
  <si>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</si>
  <si>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</si>
  <si>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</si>
  <si>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</si>
  <si>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</si>
  <si>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</si>
  <si>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</si>
  <si>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</si>
  <si>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</si>
  <si>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</si>
  <si>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</si>
  <si>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</si>
  <si>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</si>
  <si>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</si>
  <si>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</si>
  <si>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</si>
  <si>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</si>
  <si>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</si>
  <si>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</si>
  <si>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</si>
  <si>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</si>
  <si>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</si>
  <si>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</si>
  <si>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</si>
  <si>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</si>
  <si>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</si>
  <si>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</si>
  <si>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</si>
  <si>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</si>
  <si>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</si>
  <si>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</si>
  <si>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</si>
  <si>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</si>
  <si>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</si>
  <si>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</si>
  <si>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</si>
  <si>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</si>
  <si>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</si>
  <si>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</si>
  <si>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</si>
  <si>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</si>
  <si>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</si>
  <si>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</si>
  <si>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</si>
  <si>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</si>
  <si>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</si>
  <si>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</si>
  <si>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</si>
  <si>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</si>
  <si>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</si>
  <si>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</si>
  <si>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</si>
  <si>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</si>
  <si>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</si>
  <si>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</si>
  <si>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</si>
  <si>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</si>
  <si>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</si>
  <si>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</si>
  <si>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</si>
  <si>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</si>
  <si>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</si>
  <si>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</si>
  <si>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</si>
  <si>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</si>
  <si>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</si>
  <si>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</si>
  <si>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</si>
  <si>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</si>
  <si>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</si>
  <si>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</si>
  <si>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</si>
  <si>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</si>
  <si>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</si>
  <si>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</si>
  <si>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</si>
  <si>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</si>
  <si>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</si>
  <si>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</si>
  <si>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</si>
  <si>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</si>
  <si>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</si>
  <si>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</si>
  <si>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</si>
  <si>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</si>
  <si>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</si>
  <si>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</si>
  <si>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</si>
  <si>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</si>
  <si>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</si>
  <si>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</si>
  <si>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</si>
  <si>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</si>
  <si>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</si>
  <si>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</si>
  <si>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</si>
  <si>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</si>
  <si>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</si>
  <si>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</si>
  <si>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</si>
  <si>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</si>
  <si>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</si>
  <si>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</si>
  <si>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</si>
  <si>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</si>
  <si>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</si>
  <si>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</si>
  <si>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</si>
  <si>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</si>
  <si>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</si>
  <si>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</si>
  <si>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</si>
  <si>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</si>
  <si>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</si>
  <si>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</si>
  <si>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</si>
  <si>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</si>
  <si>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</si>
  <si>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</si>
  <si>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</si>
  <si>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</si>
  <si>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</si>
  <si>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</si>
  <si>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</si>
  <si>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</si>
  <si>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</si>
  <si>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</si>
  <si>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</si>
  <si>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</si>
  <si>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</si>
  <si>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</si>
  <si>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</si>
  <si>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</si>
  <si>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</si>
  <si>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</si>
  <si>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</si>
  <si>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</si>
  <si>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</si>
  <si>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</si>
  <si>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</si>
  <si>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</si>
  <si>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</si>
  <si>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</si>
  <si>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</si>
  <si>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</si>
  <si>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</si>
  <si>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</si>
  <si>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</si>
  <si>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</si>
  <si>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</si>
  <si>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</si>
  <si>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</si>
  <si>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</si>
  <si>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</si>
  <si>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</si>
  <si>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</si>
  <si>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</si>
  <si>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</si>
  <si>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</si>
  <si>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</si>
  <si>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</si>
  <si>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</si>
  <si>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</si>
  <si>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</si>
  <si>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</si>
  <si>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</si>
  <si>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</si>
  <si>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</si>
  <si>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</si>
  <si>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</si>
  <si>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</si>
  <si>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</si>
  <si>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</si>
  <si>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</si>
  <si>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</si>
  <si>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</si>
  <si>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</si>
  <si>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</si>
  <si>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</si>
  <si>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</si>
  <si>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</si>
  <si>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</si>
  <si>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</si>
  <si>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</si>
  <si>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</si>
  <si>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</si>
  <si>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</si>
  <si>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</si>
  <si>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</si>
  <si>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</si>
  <si>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</si>
  <si>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</si>
  <si>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</si>
  <si>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</si>
  <si>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</si>
  <si>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</si>
  <si>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</si>
  <si>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</si>
  <si>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</si>
  <si>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</si>
  <si>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</si>
  <si>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</si>
  <si>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</si>
  <si>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</si>
  <si>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</si>
  <si>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</si>
  <si>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</si>
  <si>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</si>
  <si>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</si>
  <si>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</si>
  <si>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</si>
  <si>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</si>
  <si>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</si>
  <si>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</si>
  <si>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</si>
  <si>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</si>
  <si>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</si>
  <si>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</si>
  <si>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</si>
  <si>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</si>
  <si>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</si>
  <si>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</si>
  <si>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</si>
  <si>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</si>
  <si>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</si>
  <si>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</si>
  <si>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</si>
  <si>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</si>
  <si>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</si>
  <si>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</si>
  <si>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</si>
  <si>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</si>
  <si>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</si>
  <si>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</si>
  <si>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</si>
  <si>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</si>
  <si>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</si>
  <si>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</si>
  <si>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</si>
  <si>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</si>
  <si>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</si>
  <si>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</si>
  <si>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</si>
  <si>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</si>
  <si>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</si>
  <si>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</si>
  <si>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</si>
  <si>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</si>
  <si>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</si>
  <si>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</si>
  <si>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</si>
  <si>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</si>
  <si>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</si>
  <si>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</si>
  <si>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</si>
  <si>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</si>
  <si>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</si>
  <si>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</si>
  <si>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</si>
  <si>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</si>
  <si>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</si>
  <si>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</si>
  <si>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</si>
  <si>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</si>
  <si>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</si>
  <si>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</si>
  <si>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</si>
  <si>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</si>
  <si>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</si>
  <si>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</si>
  <si>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</si>
  <si>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</si>
  <si>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</si>
  <si>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</si>
  <si>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</si>
  <si>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</si>
  <si>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</si>
  <si>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</si>
  <si>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</si>
  <si>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</si>
  <si>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</si>
  <si>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</si>
  <si>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</si>
  <si>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</si>
  <si>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</si>
  <si>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</si>
  <si>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</si>
  <si>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</si>
  <si>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</si>
  <si>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</si>
  <si>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</si>
  <si>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</si>
  <si>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</si>
  <si>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</si>
  <si>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</si>
  <si>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</si>
  <si>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</si>
  <si>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</si>
  <si>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</si>
  <si>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</si>
  <si>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</si>
  <si>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</si>
  <si>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</si>
  <si>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</si>
  <si>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</si>
  <si>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</si>
  <si>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</si>
  <si>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</si>
  <si>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</si>
  <si>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</si>
  <si>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</si>
  <si>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</si>
  <si>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</si>
  <si>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</si>
  <si>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</si>
  <si>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</si>
  <si>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</si>
  <si>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</si>
  <si>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</si>
  <si>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</si>
  <si>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</si>
  <si>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</si>
  <si>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</si>
  <si>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</si>
  <si>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</si>
  <si>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</si>
  <si>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</si>
  <si>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</si>
  <si>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</si>
  <si>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</si>
  <si>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</si>
  <si>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</si>
  <si>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</si>
  <si>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</si>
  <si>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</si>
  <si>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</si>
  <si>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</si>
  <si>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</si>
  <si>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</si>
  <si>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</si>
  <si>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</si>
  <si>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</si>
  <si>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</si>
  <si>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</si>
  <si>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</si>
  <si>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</si>
  <si>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</si>
  <si>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</si>
  <si>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</si>
  <si>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</si>
  <si>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</si>
  <si>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</si>
  <si>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</si>
  <si>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</si>
  <si>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</si>
  <si>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</si>
  <si>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</si>
  <si>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</si>
  <si>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</si>
  <si>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</si>
  <si>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</si>
  <si>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</si>
  <si>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</si>
  <si>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</si>
  <si>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</si>
  <si>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</si>
  <si>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</si>
  <si>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</si>
  <si>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</si>
  <si>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</si>
  <si>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</si>
  <si>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</si>
  <si>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</si>
  <si>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</si>
  <si>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</si>
  <si>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</si>
  <si>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</si>
  <si>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</si>
  <si>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</si>
  <si>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</si>
  <si>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</si>
  <si>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</si>
  <si>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</si>
  <si>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</si>
  <si>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</si>
  <si>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</si>
  <si>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</si>
  <si>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</si>
  <si>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</si>
  <si>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</si>
  <si>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</si>
  <si>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</si>
  <si>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</si>
  <si>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</si>
  <si>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</si>
  <si>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</si>
  <si>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</si>
  <si>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</si>
  <si>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</si>
  <si>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</si>
  <si>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</si>
  <si>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</si>
  <si>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</si>
  <si>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</si>
  <si>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</si>
  <si>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</si>
  <si>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</si>
  <si>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</si>
  <si>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</si>
  <si>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</si>
  <si>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</si>
  <si>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</si>
  <si>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</si>
  <si>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</si>
  <si>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</si>
  <si>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</si>
  <si>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</si>
  <si>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</si>
  <si>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</si>
  <si>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</si>
  <si>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</si>
  <si>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</si>
  <si>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</si>
  <si>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</si>
  <si>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</si>
  <si>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</si>
  <si>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</si>
  <si>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</si>
  <si>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</si>
  <si>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</si>
  <si>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</si>
  <si>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</si>
  <si>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</si>
  <si>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</si>
  <si>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</si>
  <si>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</si>
  <si>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</si>
  <si>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</si>
  <si>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</si>
  <si>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</si>
  <si>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</si>
  <si>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</si>
  <si>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</si>
  <si>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</si>
  <si>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</si>
  <si>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</si>
  <si>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</si>
  <si>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</si>
  <si>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</si>
  <si>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</si>
  <si>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</si>
  <si>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</si>
  <si>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</si>
  <si>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</si>
  <si>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</si>
  <si>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</si>
  <si>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</si>
  <si>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</si>
  <si>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</si>
  <si>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</si>
  <si>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</si>
  <si>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</si>
  <si>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</si>
  <si>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</si>
  <si>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</si>
  <si>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</si>
  <si>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</si>
  <si>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</si>
  <si>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</si>
  <si>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</si>
  <si>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</si>
  <si>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</si>
  <si>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</si>
  <si>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</si>
  <si>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</si>
  <si>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</si>
  <si>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</si>
  <si>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</si>
  <si>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</si>
  <si>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</si>
  <si>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</si>
  <si>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</si>
  <si>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</si>
  <si>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</si>
  <si>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</si>
  <si>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</si>
  <si>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</si>
  <si>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</si>
  <si>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</si>
  <si>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</si>
  <si>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</si>
  <si>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</si>
  <si>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</si>
  <si>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</si>
  <si>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</si>
  <si>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</si>
  <si>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</si>
  <si>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</si>
  <si>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</si>
  <si>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</si>
  <si>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</si>
  <si>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</si>
  <si>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</si>
  <si>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</si>
  <si>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</si>
  <si>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</si>
  <si>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</si>
  <si>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</si>
  <si>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</si>
  <si>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</si>
  <si>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</si>
  <si>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</si>
  <si>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</si>
  <si>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</si>
  <si>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</si>
  <si>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</si>
  <si>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</si>
  <si>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</si>
  <si>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</si>
  <si>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</si>
  <si>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</si>
  <si>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</si>
  <si>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</si>
  <si>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</si>
  <si>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</si>
  <si>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</si>
  <si>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</si>
  <si>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</si>
  <si>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</si>
  <si>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</si>
  <si>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</si>
  <si>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</si>
  <si>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</si>
  <si>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</si>
  <si>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</si>
  <si>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</si>
  <si>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</si>
  <si>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</si>
  <si>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</si>
  <si>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</si>
  <si>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</si>
  <si>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</si>
  <si>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</si>
  <si>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</si>
  <si>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</si>
  <si>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</si>
  <si>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</si>
  <si>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</si>
  <si>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</si>
  <si>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</si>
  <si>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</si>
  <si>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</si>
  <si>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</si>
  <si>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</si>
  <si>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</si>
  <si>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</si>
  <si>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</si>
  <si>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</si>
  <si>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</si>
  <si>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</si>
  <si>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</si>
  <si>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</si>
  <si>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</si>
  <si>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</si>
  <si>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</si>
  <si>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</si>
  <si>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</si>
  <si>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</si>
  <si>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</si>
  <si>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</si>
  <si>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</si>
  <si>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</si>
  <si>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</si>
  <si>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</si>
  <si>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</si>
  <si>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</si>
  <si>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</si>
  <si>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</si>
  <si>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</si>
  <si>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</si>
  <si>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</si>
  <si>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</si>
  <si>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</si>
  <si>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</si>
  <si>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</si>
  <si>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</si>
  <si>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</si>
  <si>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</si>
  <si>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</si>
  <si>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</si>
  <si>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</si>
  <si>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</si>
  <si>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</si>
  <si>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</si>
  <si>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</si>
  <si>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</si>
  <si>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</si>
  <si>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</si>
  <si>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</si>
  <si>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</si>
  <si>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</si>
  <si>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</si>
  <si>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</si>
  <si>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</si>
  <si>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</si>
  <si>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</si>
  <si>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</si>
  <si>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</si>
  <si>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</si>
  <si>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</si>
  <si>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</si>
  <si>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</si>
  <si>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</si>
  <si>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</si>
  <si>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</si>
  <si>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</si>
  <si>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</si>
  <si>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</si>
  <si>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</si>
  <si>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</si>
  <si>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</si>
  <si>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</si>
  <si>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</si>
  <si>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</si>
  <si>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</si>
  <si>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</si>
  <si>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</si>
  <si>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</si>
  <si>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</si>
  <si>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</si>
  <si>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</si>
  <si>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</si>
  <si>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</si>
  <si>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</si>
  <si>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</si>
  <si>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</si>
  <si>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</si>
  <si>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</si>
  <si>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</si>
  <si>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</si>
  <si>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</si>
  <si>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</si>
  <si>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</si>
  <si>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</si>
  <si>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</si>
  <si>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</si>
  <si>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</si>
  <si>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</si>
  <si>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</si>
  <si>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</si>
  <si>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</si>
  <si>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</si>
  <si>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</si>
  <si>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</si>
  <si>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</si>
  <si>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</si>
  <si>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</si>
  <si>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</si>
  <si>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</si>
  <si>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</si>
  <si>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</si>
  <si>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</si>
  <si>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</si>
  <si>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</si>
  <si>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</si>
  <si>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</si>
  <si>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</si>
  <si>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</si>
  <si>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</si>
  <si>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</si>
  <si>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</si>
  <si>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</si>
  <si>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</si>
  <si>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</si>
  <si>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</si>
  <si>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</si>
  <si>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</si>
  <si>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</si>
  <si>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</si>
  <si>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</si>
  <si>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</si>
  <si>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</si>
  <si>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</si>
  <si>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</si>
  <si>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</si>
  <si>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</si>
  <si>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</si>
  <si>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</si>
  <si>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</si>
  <si>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</si>
  <si>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</si>
  <si>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</si>
  <si>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</si>
  <si>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</si>
  <si>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</si>
  <si>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</si>
  <si>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</si>
  <si>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</si>
  <si>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</si>
  <si>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</si>
  <si>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</si>
  <si>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</si>
  <si>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</si>
  <si>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</si>
  <si>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</si>
  <si>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</si>
  <si>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</si>
  <si>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</si>
  <si>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</si>
  <si>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</si>
  <si>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</si>
  <si>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</si>
  <si>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</si>
  <si>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</si>
  <si>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</si>
  <si>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</si>
  <si>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</si>
  <si>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</si>
  <si>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</si>
  <si>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</si>
  <si>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</si>
  <si>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</si>
  <si>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</si>
  <si>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</si>
  <si>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</si>
  <si>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</si>
  <si>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</si>
  <si>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</si>
  <si>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</si>
  <si>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</si>
  <si>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</si>
  <si>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</si>
  <si>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</si>
  <si>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</si>
  <si>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</si>
  <si>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</si>
  <si>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</si>
  <si>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</si>
  <si>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</si>
  <si>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</si>
  <si>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</si>
  <si>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</si>
  <si>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</si>
  <si>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</si>
  <si>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</si>
  <si>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</si>
  <si>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</si>
  <si>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</si>
  <si>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</si>
  <si>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</si>
  <si>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</si>
  <si>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</si>
  <si>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</si>
  <si>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</si>
  <si>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</si>
  <si>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</si>
  <si>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</si>
  <si>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</si>
  <si>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</si>
  <si>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</si>
  <si>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</si>
  <si>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</si>
  <si>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</si>
  <si>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</si>
  <si>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</si>
  <si>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</si>
  <si>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</si>
  <si>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</si>
  <si>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</si>
  <si>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</si>
  <si>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</si>
  <si>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</si>
  <si>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</si>
  <si>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</si>
  <si>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</si>
  <si>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</si>
  <si>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</si>
  <si>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</si>
  <si>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</si>
  <si>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</si>
  <si>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</si>
  <si>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</si>
  <si>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</si>
  <si>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</si>
  <si>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</si>
  <si>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</si>
  <si>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</si>
  <si>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</si>
  <si>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</si>
  <si>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</si>
  <si>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</si>
  <si>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</si>
  <si>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</si>
  <si>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</si>
  <si>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</si>
  <si>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</si>
  <si>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</si>
  <si>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</si>
  <si>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</si>
  <si>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</si>
  <si>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</si>
  <si>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</si>
  <si>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</si>
  <si>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</si>
  <si>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</si>
  <si>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</si>
  <si>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</si>
  <si>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</si>
  <si>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</si>
  <si>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</si>
  <si>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</si>
  <si>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</si>
  <si>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</si>
  <si>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</si>
  <si>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</si>
  <si>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</si>
  <si>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</si>
  <si>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</si>
  <si>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</si>
  <si>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</si>
  <si>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</si>
  <si>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</si>
  <si>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</si>
  <si>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</si>
  <si>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</si>
  <si>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</si>
  <si>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</si>
  <si>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</si>
  <si>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</si>
  <si>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</si>
  <si>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</si>
  <si>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</si>
  <si>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</si>
  <si>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</si>
  <si>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</si>
  <si>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</si>
  <si>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</si>
  <si>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</si>
  <si>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</si>
  <si>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</si>
  <si>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</si>
  <si>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</si>
  <si>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</si>
  <si>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</si>
  <si>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</si>
  <si>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</si>
  <si>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</si>
  <si>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</si>
  <si>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</si>
  <si>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</si>
  <si>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</si>
  <si>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</si>
  <si>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</si>
  <si>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</si>
  <si>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</si>
  <si>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</si>
  <si>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</si>
  <si>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</si>
  <si>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</si>
  <si>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</si>
  <si>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</si>
  <si>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</si>
  <si>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</si>
  <si>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</si>
  <si>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</si>
  <si>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</si>
  <si>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</si>
  <si>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</si>
  <si>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</si>
  <si>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</si>
  <si>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</si>
  <si>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</si>
  <si>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</si>
  <si>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</si>
  <si>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</si>
  <si>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</si>
  <si>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</si>
  <si>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</si>
  <si>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</si>
  <si>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</si>
  <si>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</si>
  <si>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</si>
  <si>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</si>
  <si>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</si>
  <si>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</si>
  <si>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</si>
  <si>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</si>
  <si>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</si>
  <si>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</si>
  <si>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</si>
  <si>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</si>
  <si>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</si>
  <si>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</si>
  <si>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</si>
  <si>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</si>
  <si>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</si>
  <si>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</si>
  <si>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</si>
  <si>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</si>
  <si>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</si>
  <si>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</si>
  <si>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</si>
  <si>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</si>
  <si>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</si>
  <si>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</si>
  <si>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</si>
  <si>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</si>
  <si>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</si>
  <si>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</si>
  <si>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</si>
  <si>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</si>
  <si>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</si>
  <si>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</si>
  <si>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</si>
  <si>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</si>
  <si>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</si>
  <si>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</si>
  <si>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</si>
  <si>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</si>
  <si>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</si>
  <si>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</si>
  <si>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</si>
  <si>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</si>
  <si>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</si>
  <si>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</si>
  <si>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</si>
  <si>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</si>
  <si>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</si>
  <si>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</si>
  <si>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</si>
  <si>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</si>
  <si>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</si>
  <si>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</si>
  <si>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</si>
  <si>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</si>
  <si>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</si>
  <si>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</si>
  <si>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</si>
  <si>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</si>
  <si>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</si>
  <si>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</si>
  <si>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</si>
  <si>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</si>
  <si>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</si>
  <si>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</si>
  <si>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</si>
  <si>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</si>
  <si>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</si>
  <si>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</si>
  <si>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</si>
  <si>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</si>
  <si>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</si>
  <si>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</si>
  <si>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</si>
  <si>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</si>
  <si>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</si>
  <si>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</si>
  <si>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</si>
  <si>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</si>
  <si>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</si>
  <si>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</si>
  <si>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</si>
  <si>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</si>
  <si>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</si>
  <si>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</si>
  <si>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</si>
  <si>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</si>
  <si>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</si>
  <si>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</si>
  <si>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</si>
  <si>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</si>
  <si>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</si>
  <si>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</si>
  <si>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</si>
  <si>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</si>
  <si>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</si>
  <si>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</si>
  <si>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</si>
  <si>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</si>
  <si>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</si>
  <si>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</si>
  <si>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</si>
  <si>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</si>
  <si>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</si>
  <si>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</si>
  <si>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</si>
  <si>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</si>
  <si>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</si>
  <si>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</si>
  <si>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</si>
  <si>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</si>
  <si>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</si>
  <si>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</si>
  <si>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</si>
  <si>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</si>
  <si>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</si>
  <si>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</si>
  <si>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</si>
  <si>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</si>
  <si>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</si>
  <si>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</si>
  <si>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</si>
  <si>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</si>
  <si>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</si>
  <si>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</si>
  <si>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</si>
  <si>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</si>
  <si>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</si>
  <si>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</si>
  <si>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</si>
  <si>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</si>
  <si>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</si>
  <si>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</si>
  <si>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</si>
  <si>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</si>
  <si>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</si>
  <si>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</si>
  <si>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</si>
  <si>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</si>
  <si>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</si>
  <si>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</si>
  <si>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</si>
  <si>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</si>
  <si>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</si>
  <si>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</si>
  <si>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</si>
  <si>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</si>
  <si>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</si>
  <si>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</si>
  <si>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</si>
  <si>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</si>
  <si>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</si>
  <si>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</si>
  <si>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</si>
  <si>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</si>
  <si>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</si>
  <si>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</si>
  <si>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</si>
  <si>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</si>
  <si>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</si>
  <si>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</si>
  <si>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</si>
  <si>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</si>
  <si>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</si>
  <si>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</si>
  <si>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</si>
  <si>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</si>
  <si>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</si>
  <si>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</si>
  <si>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</si>
  <si>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</si>
  <si>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</si>
  <si>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</si>
  <si>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</si>
  <si>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</si>
  <si>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</si>
  <si>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</si>
  <si>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</si>
  <si>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</si>
  <si>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</si>
  <si>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</si>
  <si>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</si>
  <si>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</si>
  <si>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</si>
  <si>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</si>
  <si>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</si>
  <si>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</si>
  <si>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</si>
  <si>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</si>
  <si>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</si>
  <si>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</si>
  <si>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</si>
  <si>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</si>
  <si>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</si>
  <si>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</si>
  <si>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</si>
  <si>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</si>
  <si>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</si>
  <si>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</si>
  <si>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</si>
  <si>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</si>
  <si>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</si>
  <si>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</si>
  <si>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</si>
  <si>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</si>
  <si>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</si>
  <si>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</si>
  <si>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</si>
  <si>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</si>
  <si>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</si>
  <si>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</si>
  <si>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</si>
  <si>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</si>
  <si>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</si>
  <si>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</si>
  <si>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</si>
  <si>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</si>
  <si>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</si>
  <si>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</si>
  <si>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</si>
  <si>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</si>
  <si>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</si>
  <si>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</si>
  <si>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</si>
  <si>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</si>
  <si>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</si>
  <si>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</si>
  <si>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</si>
  <si>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</si>
  <si>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</si>
  <si>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</si>
  <si>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</si>
  <si>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</si>
  <si>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</si>
  <si>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</si>
  <si>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</si>
  <si>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</si>
  <si>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</si>
  <si>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</si>
  <si>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</si>
  <si>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</si>
  <si>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</si>
  <si>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</si>
  <si>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</si>
  <si>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</si>
  <si>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</si>
  <si>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</si>
  <si>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</si>
  <si>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</si>
  <si>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</si>
  <si>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</si>
  <si>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</si>
  <si>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</si>
  <si>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</si>
  <si>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</si>
  <si>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</si>
  <si>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</si>
  <si>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</si>
  <si>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</si>
  <si>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</si>
  <si>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</si>
  <si>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</si>
  <si>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</si>
  <si>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</si>
  <si>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</si>
  <si>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</si>
  <si>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</si>
  <si>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</si>
  <si>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</si>
  <si>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</si>
  <si>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</si>
  <si>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</si>
  <si>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</si>
  <si>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</si>
  <si>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</si>
  <si>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</si>
  <si>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</si>
  <si>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</si>
  <si>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</si>
  <si>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</si>
  <si>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</si>
  <si>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</si>
  <si>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</si>
  <si>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</si>
  <si>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</si>
  <si>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</si>
  <si>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</si>
  <si>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</si>
  <si>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</si>
  <si>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</si>
  <si>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</si>
  <si>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</si>
  <si>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</si>
  <si>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</si>
  <si>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</si>
  <si>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</si>
  <si>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</si>
  <si>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</si>
  <si>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</si>
  <si>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</si>
  <si>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</si>
  <si>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</si>
  <si>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</si>
  <si>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</si>
  <si>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</si>
  <si>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</si>
  <si>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</si>
  <si>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</si>
  <si>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</si>
  <si>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</si>
  <si>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</si>
  <si>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</si>
  <si>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</si>
  <si>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</si>
  <si>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</si>
  <si>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</si>
  <si>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</si>
  <si>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</si>
  <si>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</si>
  <si>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</si>
  <si>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</si>
  <si>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</si>
  <si>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</si>
  <si>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</si>
  <si>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</si>
  <si>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</si>
  <si>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</si>
  <si>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</si>
  <si>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</si>
  <si>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</si>
  <si>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</si>
  <si>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</si>
  <si>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</si>
  <si>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</si>
  <si>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</si>
  <si>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</si>
  <si>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</si>
  <si>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</si>
  <si>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</si>
  <si>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</si>
  <si>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</si>
  <si>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</si>
  <si>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</si>
  <si>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</si>
  <si>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</si>
  <si>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</si>
  <si>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</si>
  <si>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</si>
  <si>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</si>
  <si>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</si>
  <si>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</si>
  <si>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</si>
  <si>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</si>
  <si>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</si>
  <si>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</si>
  <si>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</si>
  <si>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</si>
  <si>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</si>
  <si>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</si>
  <si>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</si>
  <si>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</si>
  <si>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</si>
  <si>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</si>
  <si>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</si>
  <si>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</si>
  <si>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</si>
  <si>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</si>
  <si>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</si>
  <si>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</si>
  <si>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</si>
  <si>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</si>
  <si>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</si>
  <si>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</si>
  <si>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</si>
  <si>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</si>
  <si>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</si>
  <si>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</si>
  <si>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</si>
  <si>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</si>
  <si>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</si>
  <si>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</si>
  <si>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</si>
  <si>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</si>
  <si>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</si>
  <si>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</si>
  <si>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</si>
  <si>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</si>
  <si>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</si>
  <si>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</si>
  <si>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</si>
  <si>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</si>
  <si>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</si>
  <si>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</si>
  <si>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</si>
  <si>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</si>
  <si>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</si>
  <si>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</si>
  <si>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</si>
  <si>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</si>
  <si>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</si>
  <si>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</si>
  <si>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</si>
  <si>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</si>
  <si>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</si>
  <si>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</si>
  <si>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</si>
  <si>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</si>
  <si>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</si>
  <si>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</si>
  <si>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</si>
  <si>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</si>
  <si>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</si>
  <si>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</si>
  <si>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</si>
  <si>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</si>
  <si>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</si>
  <si>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</si>
  <si>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</si>
  <si>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</si>
  <si>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</si>
  <si>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</si>
  <si>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</si>
  <si>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</si>
  <si>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</si>
  <si>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</si>
  <si>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</si>
  <si>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</si>
  <si>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</si>
  <si>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</si>
  <si>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</si>
  <si>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</si>
  <si>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</si>
  <si>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</si>
  <si>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</si>
  <si>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</si>
  <si>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</si>
  <si>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</si>
  <si>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</si>
  <si>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</si>
  <si>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</si>
  <si>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</si>
  <si>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</si>
  <si>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</si>
  <si>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</si>
  <si>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</si>
  <si>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</si>
  <si>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</si>
  <si>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</si>
  <si>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</si>
  <si>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</si>
  <si>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</si>
  <si>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</si>
  <si>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</si>
  <si>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</si>
  <si>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</si>
  <si>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</si>
  <si>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</si>
  <si>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</si>
  <si>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</si>
  <si>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</si>
  <si>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</si>
  <si>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</si>
  <si>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</si>
  <si>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</si>
  <si>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</si>
  <si>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</si>
  <si>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</si>
  <si>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</si>
  <si>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</si>
  <si>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</si>
  <si>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</si>
  <si>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</si>
  <si>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</si>
  <si>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</si>
  <si>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</si>
  <si>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</si>
  <si>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</si>
  <si>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</si>
  <si>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</si>
  <si>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</si>
  <si>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</si>
  <si>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</si>
  <si>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</si>
  <si>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</si>
  <si>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</si>
  <si>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</si>
  <si>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</si>
  <si>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</si>
  <si>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</si>
  <si>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</si>
  <si>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</si>
  <si>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</si>
  <si>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</si>
  <si>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</si>
  <si>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</si>
  <si>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</si>
  <si>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</si>
  <si>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</si>
  <si>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</si>
  <si>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</si>
  <si>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</si>
  <si>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</si>
  <si>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</si>
  <si>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</si>
  <si>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</si>
  <si>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</si>
  <si>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</si>
  <si>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</si>
  <si>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</si>
  <si>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</si>
  <si>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</si>
  <si>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</si>
  <si>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</si>
  <si>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</si>
  <si>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</si>
  <si>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</si>
  <si>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</si>
  <si>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</si>
  <si>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</si>
  <si>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</si>
  <si>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</si>
  <si>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</si>
  <si>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</si>
  <si>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</si>
  <si>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</si>
  <si>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</si>
  <si>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</si>
  <si>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</si>
  <si>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</si>
  <si>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</si>
  <si>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</si>
  <si>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</si>
  <si>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</si>
  <si>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</si>
  <si>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</si>
  <si>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</si>
  <si>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</si>
  <si>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</si>
  <si>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</si>
  <si>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</si>
  <si>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</si>
  <si>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</si>
  <si>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</si>
  <si>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</si>
  <si>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</si>
  <si>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</si>
  <si>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</si>
  <si>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</si>
  <si>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</si>
  <si>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</si>
  <si>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</si>
  <si>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</si>
  <si>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</si>
  <si>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</si>
  <si>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</si>
  <si>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</si>
  <si>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</si>
  <si>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</si>
  <si>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</si>
  <si>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</si>
  <si>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</si>
  <si>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</si>
  <si>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</si>
  <si>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</si>
  <si>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</si>
  <si>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</si>
  <si>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</si>
  <si>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</si>
  <si>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</si>
  <si>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</si>
  <si>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</si>
  <si>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</si>
  <si>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</si>
  <si>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</si>
  <si>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</si>
  <si>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</si>
  <si>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</si>
  <si>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</si>
  <si>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</si>
  <si>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</si>
  <si>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</si>
  <si>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</si>
  <si>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</si>
  <si>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</si>
  <si>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</si>
  <si>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</si>
  <si>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</si>
  <si>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</si>
  <si>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</si>
  <si>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</si>
  <si>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</si>
  <si>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</si>
  <si>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</si>
  <si>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</si>
  <si>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</si>
  <si>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</si>
  <si>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</si>
  <si>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</si>
  <si>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</si>
  <si>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</si>
  <si>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</si>
  <si>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</si>
  <si>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</si>
  <si>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</si>
  <si>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</si>
  <si>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</si>
  <si>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</si>
  <si>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</si>
  <si>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</si>
  <si>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</si>
  <si>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</si>
  <si>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</si>
  <si>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</si>
  <si>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</si>
  <si>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</si>
  <si>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</si>
  <si>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</si>
  <si>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</si>
  <si>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</si>
  <si>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</si>
  <si>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</si>
  <si>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</si>
  <si>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</si>
  <si>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</si>
  <si>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</si>
  <si>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</si>
  <si>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</si>
  <si>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</si>
  <si>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</si>
  <si>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</si>
  <si>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</si>
  <si>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</si>
  <si>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</si>
  <si>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</si>
  <si>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</si>
  <si>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</si>
  <si>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</si>
  <si>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</si>
  <si>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</si>
  <si>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</si>
  <si>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</si>
  <si>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</si>
  <si>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</si>
  <si>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</si>
  <si>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</si>
  <si>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</si>
  <si>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</si>
  <si>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</si>
  <si>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</si>
  <si>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</si>
  <si>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</si>
  <si>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</si>
  <si>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</si>
  <si>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</si>
  <si>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</si>
  <si>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</si>
  <si>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</si>
  <si>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</si>
  <si>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</si>
  <si>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</si>
  <si>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</si>
  <si>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</si>
  <si>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</si>
  <si>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</si>
  <si>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</si>
  <si>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</si>
  <si>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</si>
  <si>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</si>
  <si>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</si>
  <si>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</si>
  <si>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</si>
  <si>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</si>
  <si>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</si>
  <si>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</si>
  <si>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</si>
  <si>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</si>
  <si>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</si>
  <si>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</si>
  <si>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</si>
  <si>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</si>
  <si>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</si>
  <si>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</si>
  <si>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</si>
  <si>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</si>
  <si>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</si>
  <si>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</si>
  <si>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</si>
  <si>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</si>
  <si>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</si>
  <si>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</si>
  <si>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</si>
  <si>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</si>
  <si>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</si>
  <si>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</si>
  <si>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</si>
  <si>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</si>
  <si>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</si>
  <si>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</si>
  <si>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</si>
  <si>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</si>
  <si>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</si>
  <si>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</si>
  <si>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</si>
  <si>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</si>
  <si>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</si>
  <si>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</si>
  <si>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</si>
  <si>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</si>
  <si>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</si>
  <si>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</si>
  <si>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</si>
  <si>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</si>
  <si>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</si>
  <si>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</si>
  <si>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</si>
  <si>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</si>
  <si>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</si>
  <si>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</si>
  <si>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</si>
  <si>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</si>
  <si>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</si>
  <si>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</si>
  <si>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</si>
  <si>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</si>
  <si>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</si>
  <si>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</si>
  <si>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</si>
  <si>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</si>
  <si>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</si>
  <si>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</si>
  <si>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</si>
  <si>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</si>
  <si>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</si>
  <si>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</si>
  <si>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</si>
  <si>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</si>
  <si>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</si>
  <si>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</si>
  <si>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</si>
  <si>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</si>
  <si>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</si>
  <si>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</si>
  <si>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</si>
  <si>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</si>
  <si>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</si>
  <si>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</si>
  <si>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</si>
  <si>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</si>
  <si>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</si>
  <si>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</si>
  <si>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</si>
  <si>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</si>
  <si>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</si>
  <si>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</si>
  <si>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</si>
  <si>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</si>
  <si>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</si>
  <si>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</si>
  <si>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</si>
  <si>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</si>
  <si>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</si>
  <si>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</si>
  <si>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</si>
  <si>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</si>
  <si>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</si>
  <si>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</si>
  <si>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</si>
  <si>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</si>
  <si>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</si>
  <si>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</si>
  <si>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</si>
  <si>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</si>
  <si>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</si>
  <si>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</si>
  <si>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</si>
  <si>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</si>
  <si>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</si>
  <si>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</si>
  <si>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</si>
  <si>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</si>
  <si>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</si>
  <si>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</si>
  <si>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</si>
  <si>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</si>
  <si>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</si>
  <si>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</si>
  <si>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</si>
  <si>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</si>
  <si>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</si>
  <si>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</si>
  <si>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</si>
  <si>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</si>
  <si>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</si>
  <si>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</si>
  <si>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</si>
  <si>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</si>
  <si>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</si>
  <si>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</si>
  <si>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</si>
  <si>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</si>
  <si>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</si>
  <si>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</si>
  <si>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</si>
  <si>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</si>
  <si>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</si>
  <si>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</si>
  <si>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</si>
  <si>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</si>
  <si>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</si>
  <si>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</si>
  <si>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</si>
  <si>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</si>
  <si>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</si>
  <si>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</si>
  <si>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</si>
  <si>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</si>
  <si>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</si>
  <si>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</si>
  <si>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</si>
  <si>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</si>
  <si>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</si>
  <si>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</si>
  <si>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</si>
  <si>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</si>
  <si>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</si>
  <si>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</si>
  <si>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</si>
  <si>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</si>
  <si>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</si>
  <si>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</si>
  <si>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</si>
  <si>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</si>
  <si>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</si>
  <si>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</si>
  <si>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</si>
  <si>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</si>
  <si>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</si>
  <si>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</si>
  <si>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</si>
  <si>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</si>
  <si>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</si>
  <si>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</si>
  <si>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</si>
  <si>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</si>
  <si>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</si>
  <si>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</si>
  <si>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</si>
  <si>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</si>
  <si>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</si>
  <si>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</si>
  <si>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</si>
  <si>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</si>
  <si>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</si>
  <si>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</si>
  <si>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</si>
  <si>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</si>
  <si>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</si>
  <si>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</si>
  <si>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</si>
  <si>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</si>
  <si>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</si>
  <si>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</si>
  <si>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</si>
  <si>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</si>
  <si>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</si>
  <si>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</si>
  <si>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</si>
  <si>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</si>
  <si>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</si>
  <si>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</si>
  <si>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</si>
  <si>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</si>
  <si>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</si>
  <si>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</si>
  <si>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</si>
  <si>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</si>
  <si>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</si>
  <si>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</si>
  <si>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</si>
  <si>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</si>
  <si>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</si>
  <si>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</si>
  <si>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</si>
  <si>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</si>
  <si>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</si>
  <si>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</si>
  <si>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</si>
  <si>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</si>
  <si>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</si>
  <si>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</si>
  <si>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</si>
  <si>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</si>
  <si>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</si>
  <si>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</si>
  <si>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</si>
  <si>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</si>
  <si>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</si>
  <si>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</si>
  <si>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</si>
  <si>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</si>
  <si>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</si>
  <si>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</si>
  <si>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</si>
  <si>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</si>
  <si>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</si>
  <si>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</si>
  <si>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</si>
  <si>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</si>
  <si>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</si>
  <si>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</si>
  <si>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</si>
  <si>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</si>
  <si>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</si>
  <si>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</si>
  <si>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</si>
  <si>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</si>
  <si>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</si>
  <si>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</si>
  <si>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</si>
  <si>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</si>
  <si>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</si>
  <si>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</si>
  <si>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</si>
  <si>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</si>
  <si>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</si>
  <si>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</si>
  <si>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</si>
  <si>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</si>
  <si>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</si>
  <si>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</si>
  <si>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</si>
  <si>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</si>
  <si>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</si>
  <si>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</si>
  <si>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</si>
  <si>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</si>
  <si>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</si>
  <si>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</si>
  <si>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</si>
  <si>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</si>
  <si>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</si>
  <si>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</si>
  <si>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</si>
  <si>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</si>
  <si>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</si>
  <si>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</si>
  <si>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</si>
  <si>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</si>
  <si>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</si>
  <si>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</si>
  <si>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</si>
  <si>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</si>
  <si>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</si>
  <si>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</si>
  <si>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</si>
  <si>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</si>
  <si>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</si>
  <si>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</si>
  <si>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</si>
  <si>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</si>
  <si>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</si>
  <si>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</si>
  <si>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</si>
  <si>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</si>
  <si>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</si>
  <si>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</si>
  <si>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</si>
  <si>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</si>
  <si>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</si>
  <si>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</si>
  <si>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</si>
  <si>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</si>
  <si>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</si>
  <si>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</si>
  <si>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</si>
  <si>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</si>
  <si>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</si>
  <si>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</si>
  <si>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</si>
  <si>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</si>
  <si>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</si>
  <si>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</si>
  <si>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</si>
  <si>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</si>
  <si>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</si>
  <si>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</si>
  <si>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</si>
  <si>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</si>
  <si>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</si>
  <si>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</si>
  <si>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</si>
  <si>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</si>
  <si>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</si>
  <si>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</si>
  <si>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</si>
  <si>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</si>
  <si>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</si>
  <si>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</si>
  <si>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</si>
  <si>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</si>
  <si>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</si>
  <si>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</si>
  <si>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</si>
  <si>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</si>
  <si>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</si>
  <si>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</si>
  <si>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</si>
  <si>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</si>
  <si>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</si>
  <si>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</si>
  <si>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</si>
  <si>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</si>
  <si>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</si>
  <si>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</si>
  <si>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</si>
  <si>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</si>
  <si>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</si>
  <si>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</si>
  <si>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</si>
  <si>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</si>
  <si>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</si>
  <si>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</si>
  <si>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</si>
  <si>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</si>
  <si>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</si>
  <si>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</si>
  <si>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</si>
  <si>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</si>
  <si>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</si>
  <si>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</si>
  <si>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</si>
  <si>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</si>
  <si>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</si>
  <si>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</si>
  <si>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</si>
  <si>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</si>
  <si>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</si>
  <si>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</si>
  <si>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</si>
  <si>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</si>
  <si>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</si>
  <si>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</si>
  <si>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</si>
  <si>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</si>
  <si>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</si>
  <si>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</si>
  <si>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</si>
  <si>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</si>
  <si>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</si>
  <si>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</si>
  <si>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</si>
  <si>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</si>
  <si>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</si>
  <si>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</si>
  <si>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</si>
  <si>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</si>
  <si>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</si>
  <si>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</si>
  <si>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</si>
  <si>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</si>
  <si>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</si>
  <si>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</si>
  <si>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</si>
  <si>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</si>
  <si>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</si>
  <si>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</si>
  <si>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</si>
  <si>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</si>
  <si>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</si>
  <si>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</si>
  <si>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</si>
  <si>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</si>
  <si>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</si>
  <si>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</si>
  <si>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</si>
  <si>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</si>
  <si>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</si>
  <si>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</si>
  <si>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</si>
  <si>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</si>
  <si>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</si>
  <si>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</si>
  <si>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</si>
  <si>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</si>
  <si>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</si>
  <si>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</si>
  <si>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</si>
  <si>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</si>
  <si>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</si>
  <si>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</si>
  <si>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</si>
  <si>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</si>
  <si>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</si>
  <si>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</si>
  <si>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</si>
  <si>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</si>
  <si>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</si>
  <si>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</si>
  <si>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</si>
  <si>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</si>
  <si>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</si>
  <si>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</si>
  <si>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</si>
  <si>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</si>
  <si>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</si>
  <si>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</si>
  <si>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</si>
  <si>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</si>
  <si>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</si>
  <si>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</si>
  <si>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</si>
  <si>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</si>
  <si>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</si>
  <si>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</si>
  <si>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</si>
  <si>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</si>
  <si>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</si>
  <si>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</si>
  <si>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</si>
  <si>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</si>
  <si>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</si>
  <si>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</si>
  <si>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</si>
  <si>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</si>
  <si>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</si>
  <si>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</si>
  <si>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</si>
  <si>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</si>
  <si>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</si>
  <si>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</si>
  <si>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</si>
  <si>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</si>
  <si>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</si>
  <si>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</si>
  <si>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</si>
  <si>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</si>
  <si>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</si>
  <si>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</si>
  <si>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</si>
  <si>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</si>
  <si>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</si>
  <si>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</si>
  <si>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</si>
  <si>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</si>
  <si>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</si>
  <si>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</si>
  <si>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</si>
  <si>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</si>
  <si>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</si>
  <si>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</si>
  <si>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</si>
  <si>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</si>
  <si>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</si>
  <si>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</si>
  <si>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</si>
  <si>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</si>
  <si>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</si>
  <si>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</si>
  <si>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</si>
  <si>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</si>
  <si>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</si>
  <si>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</si>
  <si>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</si>
  <si>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</si>
  <si>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</si>
  <si>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</si>
  <si>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</si>
  <si>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</si>
  <si>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</si>
  <si>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</si>
  <si>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</si>
  <si>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</si>
  <si>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</si>
  <si>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</si>
  <si>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</si>
  <si>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</si>
  <si>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</si>
  <si>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</si>
  <si>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</si>
  <si>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</si>
  <si>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</si>
  <si>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</si>
  <si>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</si>
  <si>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</si>
  <si>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</si>
  <si>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</si>
  <si>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</si>
  <si>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</si>
  <si>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</si>
  <si>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</si>
  <si>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</si>
  <si>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</si>
  <si>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</si>
  <si>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</si>
  <si>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</si>
  <si>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</si>
  <si>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</si>
  <si>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</si>
  <si>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</si>
  <si>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</si>
  <si>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</si>
  <si>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</si>
  <si>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</si>
  <si>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</si>
  <si>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</si>
  <si>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</si>
  <si>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</si>
  <si>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</si>
  <si>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</si>
  <si>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</si>
  <si>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</si>
  <si>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</si>
  <si>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</si>
  <si>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</si>
  <si>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</si>
  <si>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</si>
  <si>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</si>
  <si>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</si>
  <si>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</si>
  <si>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</si>
  <si>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</si>
  <si>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</si>
  <si>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</si>
  <si>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</si>
  <si>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</si>
  <si>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</si>
  <si>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</si>
  <si>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</si>
  <si>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</si>
  <si>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</si>
  <si>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</si>
  <si>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</si>
  <si>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</si>
  <si>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</si>
  <si>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</si>
  <si>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</si>
  <si>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</si>
  <si>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</si>
  <si>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</si>
  <si>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</si>
  <si>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</si>
  <si>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</si>
  <si>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</si>
  <si>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</si>
  <si>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</si>
  <si>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</si>
  <si>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</si>
  <si>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</si>
  <si>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</si>
  <si>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</si>
  <si>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</si>
  <si>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</si>
  <si>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</si>
  <si>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</si>
  <si>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</si>
  <si>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</si>
  <si>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</si>
  <si>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</si>
  <si>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</si>
  <si>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</si>
  <si>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</si>
  <si>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</si>
  <si>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</si>
  <si>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</si>
  <si>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</si>
  <si>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</si>
  <si>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</si>
  <si>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</si>
  <si>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</si>
  <si>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</si>
  <si>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</si>
  <si>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</si>
  <si>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</si>
  <si>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</si>
  <si>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</si>
  <si>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</si>
  <si>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</si>
  <si>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</si>
  <si>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</si>
  <si>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</si>
  <si>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</si>
  <si>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</si>
  <si>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</si>
  <si>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</si>
  <si>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</si>
  <si>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</si>
  <si>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</si>
  <si>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</si>
  <si>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</si>
  <si>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</si>
  <si>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</si>
  <si>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</si>
  <si>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</si>
  <si>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</si>
  <si>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</si>
  <si>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</si>
  <si>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</si>
  <si>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</si>
  <si>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</si>
  <si>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</si>
  <si>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</si>
  <si>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</si>
  <si>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</si>
  <si>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</si>
  <si>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</si>
  <si>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</si>
  <si>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</si>
  <si>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</si>
  <si>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</si>
  <si>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</si>
  <si>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</si>
  <si>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</si>
  <si>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</si>
  <si>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</si>
  <si>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</si>
  <si>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</si>
  <si>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</si>
  <si>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</si>
  <si>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</si>
  <si>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</si>
  <si>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</si>
  <si>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</si>
  <si>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</si>
  <si>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</si>
  <si>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</si>
  <si>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</si>
  <si>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</si>
  <si>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</si>
  <si>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</si>
  <si>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</si>
  <si>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</si>
  <si>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</si>
  <si>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</si>
  <si>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</si>
  <si>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</si>
  <si>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</si>
  <si>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</si>
  <si>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</si>
  <si>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</si>
  <si>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</si>
  <si>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</si>
  <si>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</si>
  <si>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</si>
  <si>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</si>
  <si>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</si>
  <si>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</si>
  <si>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</si>
  <si>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</si>
  <si>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</si>
  <si>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</si>
  <si>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</si>
  <si>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</si>
  <si>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</si>
  <si>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</si>
  <si>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</si>
  <si>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</si>
  <si>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</si>
  <si>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</si>
  <si>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</si>
  <si>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</si>
  <si>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</si>
  <si>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</si>
  <si>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</si>
  <si>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</si>
  <si>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</si>
  <si>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</si>
  <si>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</si>
  <si>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</si>
  <si>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</si>
  <si>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</si>
  <si>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</si>
  <si>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</si>
  <si>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</si>
  <si>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</si>
  <si>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</si>
  <si>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</si>
  <si>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</si>
  <si>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</si>
  <si>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</si>
  <si>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</si>
  <si>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</si>
  <si>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</si>
  <si>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</si>
  <si>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</si>
  <si>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</si>
  <si>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</si>
  <si>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</si>
  <si>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</si>
  <si>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</si>
  <si>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</si>
  <si>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</si>
  <si>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</si>
  <si>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</si>
  <si>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</si>
  <si>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</si>
  <si>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</si>
  <si>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</si>
  <si>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</si>
  <si>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</si>
  <si>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</si>
  <si>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</si>
  <si>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</si>
  <si>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</si>
  <si>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</si>
  <si>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</si>
  <si>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</si>
  <si>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</si>
  <si>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</si>
  <si>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</si>
  <si>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</si>
  <si>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</si>
  <si>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</si>
  <si>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</si>
  <si>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</si>
  <si>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</si>
  <si>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</si>
  <si>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</si>
  <si>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</si>
  <si>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</si>
  <si>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</si>
  <si>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</si>
  <si>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</si>
  <si>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</si>
  <si>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</si>
  <si>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</si>
  <si>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</si>
  <si>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</si>
  <si>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</si>
  <si>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</si>
  <si>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</si>
  <si>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</si>
  <si>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</si>
  <si>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</si>
  <si>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</si>
  <si>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</si>
  <si>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</si>
  <si>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</si>
  <si>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</si>
  <si>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</si>
  <si>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</si>
  <si>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</si>
  <si>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</si>
  <si>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</si>
  <si>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</si>
  <si>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</si>
  <si>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</si>
  <si>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</si>
  <si>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</si>
  <si>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</si>
  <si>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</si>
  <si>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</si>
  <si>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</si>
  <si>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</si>
  <si>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</si>
  <si>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</si>
  <si>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</si>
  <si>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</si>
  <si>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</si>
  <si>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</si>
  <si>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</si>
  <si>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</si>
  <si>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</si>
  <si>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</si>
  <si>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</si>
  <si>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</si>
  <si>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</si>
  <si>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</si>
  <si>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</si>
  <si>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</si>
  <si>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</si>
  <si>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</si>
  <si>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</si>
  <si>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</si>
  <si>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</si>
  <si>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</si>
  <si>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</si>
  <si>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</si>
  <si>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</si>
  <si>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</si>
  <si>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</si>
  <si>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</si>
  <si>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</si>
  <si>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</si>
  <si>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</si>
  <si>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</si>
  <si>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</si>
  <si>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</si>
  <si>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</si>
  <si>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</si>
  <si>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</si>
  <si>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</si>
  <si>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</si>
  <si>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</si>
  <si>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</si>
  <si>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</si>
  <si>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</si>
  <si>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</si>
  <si>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</si>
  <si>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</si>
  <si>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</si>
  <si>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</si>
  <si>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</si>
  <si>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</si>
  <si>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</si>
  <si>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</si>
  <si>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</si>
  <si>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</si>
  <si>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</si>
  <si>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</si>
  <si>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</si>
  <si>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</si>
  <si>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</si>
  <si>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</si>
  <si>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</si>
  <si>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</si>
  <si>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</si>
  <si>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</si>
  <si>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</si>
  <si>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</si>
  <si>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</si>
  <si>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</si>
  <si>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</si>
  <si>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</si>
  <si>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</si>
  <si>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</si>
  <si>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</si>
  <si>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</si>
  <si>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</si>
  <si>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</si>
  <si>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</si>
  <si>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</si>
  <si>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</si>
  <si>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</si>
  <si>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</si>
  <si>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</si>
  <si>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</si>
  <si>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</si>
  <si>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</si>
  <si>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</si>
  <si>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</si>
  <si>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</si>
  <si>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</si>
  <si>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</si>
  <si>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</si>
  <si>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</si>
  <si>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</si>
  <si>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</si>
  <si>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</si>
  <si>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</si>
  <si>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</si>
  <si>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</si>
  <si>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</si>
  <si>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</si>
  <si>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</si>
  <si>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</si>
  <si>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</si>
  <si>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</si>
  <si>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</si>
  <si>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</si>
  <si>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</si>
  <si>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</si>
  <si>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</si>
  <si>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</si>
  <si>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</si>
  <si>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</si>
  <si>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</si>
  <si>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</si>
  <si>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</si>
  <si>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</si>
  <si>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</si>
  <si>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</si>
  <si>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</si>
  <si>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</si>
  <si>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</si>
  <si>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</si>
  <si>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</si>
  <si>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</si>
  <si>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</si>
  <si>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</si>
  <si>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</si>
  <si>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</si>
  <si>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</si>
  <si>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</si>
  <si>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</si>
  <si>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</si>
  <si>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</si>
  <si>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</si>
  <si>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</si>
  <si>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</si>
  <si>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</si>
  <si>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</si>
  <si>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</si>
  <si>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</si>
  <si>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</si>
  <si>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</si>
  <si>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</si>
  <si>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</si>
  <si>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</si>
  <si>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</si>
  <si>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</si>
  <si>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</si>
  <si>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</si>
  <si>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</si>
  <si>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</si>
  <si>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</si>
  <si>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</si>
  <si>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</si>
  <si>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</si>
  <si>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</si>
  <si>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</si>
  <si>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</si>
  <si>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</si>
  <si>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</si>
  <si>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</si>
  <si>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</si>
  <si>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</si>
  <si>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</si>
  <si>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</si>
  <si>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</si>
  <si>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</si>
  <si>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</si>
  <si>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</si>
  <si>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</si>
  <si>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</si>
  <si>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</si>
  <si>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</si>
  <si>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</si>
  <si>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</si>
  <si>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</si>
  <si>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</si>
  <si>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</si>
  <si>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</si>
  <si>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</si>
  <si>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</si>
  <si>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</si>
  <si>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</si>
  <si>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</si>
  <si>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</si>
  <si>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</si>
  <si>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</si>
  <si>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</si>
  <si>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</si>
  <si>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</si>
  <si>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</si>
  <si>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</si>
  <si>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</si>
  <si>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</si>
  <si>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</si>
  <si>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</si>
  <si>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</si>
  <si>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</si>
  <si>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</si>
  <si>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</si>
  <si>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</si>
  <si>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</si>
  <si>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</si>
  <si>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</si>
  <si>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</si>
  <si>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</si>
  <si>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</si>
  <si>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</si>
  <si>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</si>
  <si>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</si>
  <si>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</si>
  <si>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</si>
  <si>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</si>
  <si>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</si>
  <si>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</si>
  <si>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</si>
  <si>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</si>
  <si>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</si>
  <si>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</si>
  <si>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</si>
  <si>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</si>
  <si>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</si>
  <si>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</si>
  <si>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</si>
  <si>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</si>
  <si>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</si>
  <si>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</si>
  <si>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</si>
  <si>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</si>
  <si>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</si>
  <si>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</si>
  <si>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</si>
  <si>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</si>
  <si>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</si>
  <si>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</si>
  <si>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</si>
  <si>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</si>
  <si>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</si>
  <si>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</si>
  <si>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</si>
  <si>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</si>
  <si>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</si>
  <si>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</si>
  <si>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</si>
  <si>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</si>
  <si>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</si>
  <si>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</si>
  <si>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</si>
  <si>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</si>
  <si>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</si>
  <si>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</si>
  <si>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</si>
  <si>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</si>
  <si>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</si>
  <si>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</si>
  <si>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</si>
  <si>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</si>
  <si>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</si>
  <si>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</si>
  <si>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</si>
  <si>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</si>
  <si>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</si>
  <si>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</si>
  <si>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</si>
  <si>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</si>
  <si>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</si>
  <si>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</si>
  <si>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</si>
  <si>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</si>
  <si>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</si>
  <si>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</si>
  <si>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</si>
  <si>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</si>
  <si>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</si>
  <si>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</si>
  <si>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</si>
  <si>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</si>
  <si>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</si>
  <si>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</si>
  <si>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</si>
  <si>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</si>
  <si>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</si>
  <si>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</si>
  <si>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</si>
  <si>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</si>
  <si>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</si>
  <si>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</si>
  <si>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</si>
  <si>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</si>
  <si>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</si>
  <si>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</si>
  <si>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</si>
  <si>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</si>
  <si>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</si>
  <si>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</si>
  <si>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</si>
  <si>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</si>
  <si>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</si>
  <si>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</si>
  <si>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</si>
  <si>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</si>
  <si>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</si>
  <si>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</si>
  <si>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</si>
  <si>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</si>
  <si>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</si>
  <si>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</si>
  <si>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</si>
  <si>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</si>
  <si>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</si>
  <si>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</si>
  <si>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</si>
  <si>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</si>
  <si>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</si>
  <si>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</si>
  <si>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</si>
  <si>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</si>
  <si>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</si>
  <si>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</si>
  <si>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</si>
  <si>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</si>
  <si>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</si>
  <si>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</si>
  <si>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</si>
  <si>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</si>
  <si>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</si>
  <si>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</si>
  <si>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</si>
  <si>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</si>
  <si>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</si>
  <si>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</si>
  <si>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</si>
  <si>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</si>
  <si>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</si>
  <si>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</si>
  <si>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</si>
  <si>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</si>
  <si>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</si>
  <si>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</si>
  <si>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</si>
  <si>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</si>
  <si>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</si>
  <si>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</si>
  <si>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</si>
  <si>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</si>
  <si>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</si>
  <si>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</si>
  <si>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</si>
  <si>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</si>
  <si>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</si>
  <si>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</si>
  <si>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</si>
  <si>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</si>
  <si>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</si>
  <si>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</si>
  <si>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</si>
  <si>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</si>
  <si>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</si>
  <si>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</si>
  <si>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</si>
  <si>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</si>
  <si>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</si>
  <si>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</si>
  <si>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</si>
  <si>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</si>
  <si>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</si>
  <si>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</si>
  <si>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</si>
  <si>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</si>
  <si>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</si>
  <si>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</si>
  <si>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</si>
  <si>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</si>
  <si>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</si>
  <si>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</si>
  <si>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</si>
  <si>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</si>
  <si>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</si>
  <si>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</si>
  <si>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</si>
  <si>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</si>
  <si>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</si>
  <si>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</si>
  <si>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</si>
  <si>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</si>
  <si>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</si>
  <si>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</si>
  <si>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</si>
  <si>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</si>
  <si>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</si>
  <si>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</si>
  <si>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</si>
  <si>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</si>
  <si>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</si>
  <si>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</si>
  <si>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</si>
  <si>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</si>
  <si>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</si>
  <si>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</si>
  <si>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</si>
  <si>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</si>
  <si>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</si>
  <si>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</si>
  <si>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</si>
  <si>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</si>
  <si>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</si>
  <si>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</si>
  <si>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</si>
  <si>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</si>
  <si>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</si>
  <si>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</si>
  <si>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</si>
  <si>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</si>
  <si>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</si>
  <si>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</si>
  <si>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</si>
  <si>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</si>
  <si>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</si>
  <si>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</si>
  <si>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</si>
  <si>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</si>
  <si>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</si>
  <si>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</si>
  <si>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</si>
  <si>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</si>
  <si>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</si>
  <si>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</si>
  <si>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</si>
  <si>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</si>
  <si>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</si>
  <si>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</si>
  <si>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</si>
  <si>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</si>
  <si>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</si>
  <si>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</si>
  <si>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</si>
  <si>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</si>
  <si>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</si>
  <si>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</si>
  <si>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</si>
  <si>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</si>
  <si>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</si>
  <si>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</si>
  <si>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</si>
  <si>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</si>
  <si>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</si>
  <si>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</si>
  <si>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</si>
  <si>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</si>
  <si>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</si>
  <si>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</si>
  <si>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</si>
  <si>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</si>
  <si>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</si>
  <si>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</si>
  <si>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</si>
  <si>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</si>
  <si>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</si>
  <si>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</si>
  <si>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</si>
  <si>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</si>
  <si>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</si>
  <si>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</si>
  <si>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</si>
  <si>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</si>
  <si>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</si>
  <si>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</si>
  <si>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</si>
  <si>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</si>
  <si>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</si>
  <si>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</si>
  <si>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</si>
  <si>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</si>
  <si>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</si>
  <si>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</si>
  <si>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</si>
  <si>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</si>
  <si>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</si>
  <si>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</si>
  <si>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</si>
  <si>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</si>
  <si>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</si>
  <si>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</si>
  <si>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</si>
  <si>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</si>
  <si>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</si>
  <si>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</si>
  <si>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</si>
  <si>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</si>
  <si>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</si>
  <si>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</si>
  <si>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</si>
  <si>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</si>
  <si>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</si>
  <si>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</si>
  <si>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</si>
  <si>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</si>
  <si>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</si>
  <si>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</si>
  <si>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</si>
  <si>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</si>
  <si>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</si>
  <si>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</si>
  <si>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</si>
  <si>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</si>
  <si>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</si>
  <si>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</si>
  <si>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</si>
  <si>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</si>
  <si>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</si>
  <si>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</si>
  <si>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</si>
  <si>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</si>
  <si>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</si>
  <si>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</si>
  <si>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</si>
  <si>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</si>
  <si>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</si>
  <si>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</si>
  <si>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</si>
  <si>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</si>
  <si>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</si>
  <si>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</si>
  <si>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</si>
  <si>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</si>
  <si>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</si>
  <si>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</si>
  <si>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</si>
  <si>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</si>
  <si>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</si>
  <si>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</si>
  <si>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</si>
  <si>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</si>
  <si>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</si>
  <si>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</si>
  <si>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</si>
  <si>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</si>
  <si>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</si>
  <si>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</si>
  <si>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</si>
  <si>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</si>
  <si>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</si>
  <si>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</si>
  <si>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</si>
  <si>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</si>
  <si>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</si>
  <si>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</si>
  <si>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</si>
  <si>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</si>
  <si>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</si>
  <si>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</si>
  <si>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</si>
  <si>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</si>
  <si>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</si>
  <si>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</si>
  <si>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</si>
  <si>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</si>
  <si>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</si>
  <si>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</si>
  <si>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</si>
  <si>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</si>
  <si>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</si>
  <si>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</si>
  <si>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</si>
  <si>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</si>
  <si>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</si>
  <si>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</si>
  <si>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</si>
  <si>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</si>
  <si>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</si>
  <si>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</si>
  <si>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</si>
  <si>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</si>
  <si>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</si>
  <si>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</si>
  <si>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</si>
  <si>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</si>
  <si>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</si>
  <si>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</si>
  <si>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</si>
  <si>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</si>
  <si>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</si>
  <si>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</si>
  <si>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</si>
  <si>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</si>
  <si>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</si>
  <si>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</si>
  <si>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</si>
  <si>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</si>
  <si>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</si>
  <si>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</si>
  <si>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</si>
  <si>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</si>
  <si>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</si>
  <si>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</si>
  <si>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</si>
  <si>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</si>
  <si>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</si>
  <si>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</si>
  <si>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</si>
  <si>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</si>
  <si>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</si>
  <si>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</si>
  <si>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</si>
  <si>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</si>
  <si>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</si>
  <si>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</si>
  <si>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</si>
  <si>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</si>
  <si>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</si>
  <si>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</si>
  <si>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</si>
  <si>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</si>
  <si>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</si>
  <si>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</si>
  <si>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</si>
  <si>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</si>
  <si>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</si>
  <si>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</si>
  <si>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</si>
  <si>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</si>
  <si>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</si>
  <si>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</si>
  <si>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</si>
  <si>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</si>
  <si>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</si>
  <si>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</si>
  <si>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</si>
  <si>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</si>
  <si>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</si>
  <si>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</si>
  <si>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</si>
  <si>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</si>
  <si>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</si>
  <si>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</si>
  <si>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</si>
  <si>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</si>
  <si>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</si>
  <si>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</si>
  <si>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</si>
  <si>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</si>
  <si>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</si>
  <si>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</si>
  <si>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</si>
  <si>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</si>
  <si>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</si>
  <si>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</si>
  <si>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</si>
  <si>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</si>
  <si>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</si>
  <si>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</si>
  <si>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</si>
  <si>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</si>
  <si>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</si>
  <si>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</si>
  <si>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</si>
  <si>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</si>
  <si>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</si>
  <si>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</si>
  <si>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</si>
  <si>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</si>
  <si>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</si>
  <si>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</si>
  <si>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</si>
  <si>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</si>
  <si>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</si>
  <si>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</si>
  <si>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</si>
  <si>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</si>
  <si>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</si>
  <si>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</si>
  <si>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</si>
  <si>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</si>
  <si>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</si>
  <si>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</si>
  <si>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</si>
  <si>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</si>
  <si>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</si>
  <si>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</si>
  <si>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</si>
  <si>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</si>
  <si>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</si>
  <si>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</si>
  <si>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</si>
  <si>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</si>
  <si>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</si>
  <si>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</si>
  <si>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</si>
  <si>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</si>
  <si>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</si>
  <si>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</si>
  <si>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</si>
  <si>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</si>
  <si>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</si>
  <si>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</si>
  <si>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</si>
  <si>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</si>
  <si>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</si>
  <si>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</si>
  <si>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</si>
  <si>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</si>
  <si>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</si>
  <si>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</si>
  <si>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</si>
  <si>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</si>
  <si>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</si>
  <si>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</si>
  <si>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</si>
  <si>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</si>
  <si>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</si>
  <si>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</si>
  <si>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</si>
  <si>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</si>
  <si>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</si>
  <si>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</si>
  <si>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</si>
  <si>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</si>
  <si>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</si>
  <si>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</si>
  <si>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</si>
  <si>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</si>
  <si>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</si>
  <si>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</si>
  <si>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</si>
  <si>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</si>
  <si>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</si>
  <si>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</si>
  <si>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</si>
  <si>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</si>
  <si>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</si>
  <si>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</si>
  <si>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</si>
  <si>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</si>
  <si>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</si>
  <si>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</si>
  <si>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</si>
  <si>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</si>
  <si>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</si>
  <si>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</si>
  <si>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</si>
  <si>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</si>
  <si>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</si>
  <si>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</si>
  <si>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</si>
  <si>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</si>
  <si>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</si>
  <si>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</si>
  <si>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</si>
  <si>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</si>
  <si>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</si>
  <si>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</si>
  <si>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</si>
  <si>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</si>
  <si>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</si>
  <si>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</si>
  <si>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</si>
  <si>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</si>
  <si>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</si>
  <si>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</si>
  <si>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</si>
  <si>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</si>
  <si>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</si>
  <si>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</si>
  <si>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</si>
  <si>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</si>
  <si>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</si>
  <si>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</si>
  <si>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</si>
  <si>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</si>
  <si>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</si>
  <si>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</si>
  <si>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</si>
  <si>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</si>
  <si>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</si>
  <si>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</si>
  <si>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</si>
  <si>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</si>
  <si>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</si>
  <si>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</si>
  <si>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</si>
  <si>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</si>
  <si>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</si>
  <si>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</si>
  <si>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</si>
  <si>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</si>
  <si>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</si>
  <si>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</si>
  <si>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</si>
  <si>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</si>
  <si>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</si>
  <si>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</si>
  <si>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</si>
  <si>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</si>
  <si>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</si>
  <si>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</si>
  <si>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</si>
  <si>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</si>
  <si>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</si>
  <si>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</si>
  <si>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</si>
  <si>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</si>
  <si>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</si>
  <si>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</si>
  <si>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</si>
  <si>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</si>
  <si>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</si>
  <si>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</si>
  <si>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</si>
  <si>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</si>
  <si>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</si>
  <si>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</si>
  <si>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</si>
  <si>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</si>
  <si>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</si>
  <si>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</si>
  <si>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</si>
  <si>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</si>
  <si>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</si>
  <si>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</si>
  <si>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</si>
  <si>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</si>
  <si>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</si>
  <si>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</si>
  <si>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</si>
  <si>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</si>
  <si>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</si>
  <si>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</si>
  <si>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</si>
  <si>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</si>
  <si>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</si>
  <si>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</si>
  <si>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</si>
  <si>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</si>
  <si>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</si>
  <si>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</si>
  <si>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</si>
  <si>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</si>
  <si>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</si>
  <si>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</si>
  <si>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</si>
  <si>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</si>
  <si>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</si>
  <si>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</si>
  <si>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</si>
  <si>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</si>
  <si>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</si>
  <si>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</si>
  <si>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</si>
  <si>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</si>
  <si>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</si>
  <si>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</si>
  <si>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</si>
  <si>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</si>
  <si>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</si>
  <si>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</si>
  <si>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</si>
  <si>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</si>
  <si>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</si>
  <si>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</si>
  <si>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</si>
  <si>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</si>
  <si>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</si>
  <si>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</si>
  <si>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</si>
  <si>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</si>
  <si>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</si>
  <si>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</si>
  <si>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</si>
  <si>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</si>
  <si>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</si>
  <si>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</si>
  <si>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</si>
  <si>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</si>
  <si>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</si>
  <si>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</si>
  <si>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</si>
  <si>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</si>
  <si>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</si>
  <si>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</si>
  <si>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</si>
  <si>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</si>
  <si>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</si>
  <si>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</si>
  <si>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</si>
  <si>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</si>
  <si>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</si>
  <si>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</si>
  <si>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</si>
  <si>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</si>
  <si>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</si>
  <si>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</si>
  <si>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</si>
  <si>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</si>
  <si>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</si>
  <si>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</si>
  <si>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</si>
  <si>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</si>
  <si>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</si>
  <si>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</si>
  <si>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</si>
  <si>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</si>
  <si>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</si>
  <si>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</si>
  <si>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</si>
  <si>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</si>
  <si>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</si>
  <si>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</si>
  <si>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</si>
  <si>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</si>
  <si>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</si>
  <si>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</si>
  <si>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</si>
  <si>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</si>
  <si>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</si>
  <si>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</si>
  <si>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</si>
  <si>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</si>
  <si>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</si>
  <si>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</si>
  <si>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</si>
  <si>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</si>
  <si>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</si>
  <si>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</si>
  <si>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</si>
  <si>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</si>
  <si>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</si>
  <si>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</si>
  <si>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</si>
  <si>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</si>
  <si>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</si>
  <si>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</si>
  <si>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</si>
  <si>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</si>
  <si>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</si>
  <si>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</si>
  <si>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</si>
  <si>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</si>
  <si>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</si>
  <si>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</si>
  <si>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</si>
  <si>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</si>
  <si>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</si>
  <si>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</si>
  <si>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</si>
  <si>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</si>
  <si>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</si>
  <si>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</si>
  <si>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</si>
  <si>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</si>
  <si>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</si>
  <si>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</si>
  <si>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</si>
  <si>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</si>
  <si>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</si>
  <si>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</si>
  <si>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</si>
  <si>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</si>
  <si>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</si>
  <si>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</si>
  <si>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</si>
  <si>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</si>
  <si>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</si>
  <si>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</si>
  <si>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</si>
  <si>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</si>
  <si>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</si>
  <si>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</si>
  <si>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</si>
  <si>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</si>
  <si>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</si>
  <si>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</si>
  <si>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</si>
  <si>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</si>
  <si>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</si>
  <si>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</si>
  <si>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</si>
  <si>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</si>
  <si>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</si>
  <si>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</si>
  <si>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</si>
  <si>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</si>
  <si>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</si>
  <si>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</si>
  <si>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</si>
  <si>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</si>
  <si>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</si>
  <si>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</si>
  <si>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</si>
  <si>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</si>
  <si>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</si>
  <si>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</si>
  <si>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</si>
  <si>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</si>
  <si>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</si>
  <si>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</si>
  <si>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</si>
  <si>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</si>
  <si>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</si>
  <si>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</si>
  <si>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</si>
  <si>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</si>
  <si>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</si>
  <si>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</si>
  <si>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</si>
  <si>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</si>
  <si>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</si>
  <si>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</si>
  <si>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</si>
  <si>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</si>
  <si>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</si>
  <si>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</si>
  <si>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</si>
  <si>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</si>
  <si>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</si>
  <si>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</si>
  <si>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</si>
  <si>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</si>
  <si>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</si>
  <si>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</si>
  <si>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</si>
  <si>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</si>
  <si>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</si>
  <si>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</si>
  <si>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</si>
  <si>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</si>
  <si>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</si>
  <si>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</si>
  <si>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</si>
  <si>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</si>
  <si>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</si>
  <si>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</si>
  <si>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</si>
  <si>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</si>
  <si>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</si>
  <si>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</si>
  <si>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</si>
  <si>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</si>
  <si>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</si>
  <si>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</si>
  <si>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</si>
  <si>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</si>
  <si>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</si>
  <si>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</si>
  <si>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</si>
  <si>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</si>
  <si>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</si>
  <si>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</si>
  <si>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</si>
  <si>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</si>
  <si>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</si>
  <si>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</si>
  <si>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</si>
  <si>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</si>
  <si>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</si>
  <si>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</si>
  <si>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</si>
  <si>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</si>
  <si>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</si>
  <si>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</si>
  <si>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</si>
  <si>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</si>
  <si>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</si>
  <si>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</si>
  <si>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</si>
  <si>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</si>
  <si>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</si>
  <si>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</si>
  <si>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</si>
  <si>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</si>
  <si>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</si>
  <si>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</si>
  <si>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</si>
  <si>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</si>
  <si>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</si>
  <si>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</si>
  <si>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</si>
  <si>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</si>
  <si>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</si>
  <si>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</si>
  <si>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</si>
  <si>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</si>
  <si>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</si>
  <si>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</si>
  <si>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</si>
  <si>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</si>
  <si>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</si>
  <si>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</si>
  <si>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</si>
  <si>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</si>
  <si>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</si>
  <si>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</si>
  <si>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</si>
  <si>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</si>
  <si>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</si>
  <si>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</si>
  <si>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</si>
  <si>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</si>
  <si>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</si>
  <si>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</si>
  <si>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</si>
  <si>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</si>
  <si>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</si>
  <si>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</si>
  <si>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</si>
  <si>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</si>
  <si>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</si>
  <si>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</si>
  <si>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</si>
  <si>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</si>
  <si>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</si>
  <si>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</si>
  <si>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</si>
  <si>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</si>
  <si>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</si>
  <si>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</si>
  <si>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</si>
  <si>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</si>
  <si>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</si>
  <si>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</si>
  <si>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</si>
  <si>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</si>
  <si>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</si>
  <si>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</si>
  <si>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</si>
  <si>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</si>
  <si>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</si>
  <si>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</si>
  <si>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</si>
  <si>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</si>
  <si>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</si>
  <si>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</si>
  <si>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</si>
  <si>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</si>
  <si>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</si>
  <si>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</si>
  <si>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</si>
  <si>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</si>
  <si>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</si>
  <si>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</si>
  <si>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</si>
  <si>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</si>
  <si>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</si>
  <si>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</si>
  <si>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</si>
  <si>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</si>
  <si>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</si>
  <si>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</si>
  <si>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</si>
  <si>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</si>
  <si>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</si>
  <si>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</si>
  <si>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</si>
  <si>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</si>
  <si>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</si>
  <si>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</si>
  <si>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</si>
  <si>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</si>
  <si>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</si>
  <si>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</si>
  <si>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</si>
  <si>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</si>
  <si>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</si>
  <si>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</si>
  <si>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</si>
  <si>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</si>
  <si>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</si>
  <si>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</si>
  <si>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</si>
  <si>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</si>
  <si>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</si>
  <si>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</si>
  <si>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</si>
  <si>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</si>
  <si>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</si>
  <si>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</si>
  <si>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</si>
  <si>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</si>
  <si>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</si>
  <si>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</si>
  <si>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</si>
  <si>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</si>
  <si>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</si>
  <si>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</si>
  <si>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</si>
  <si>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</si>
  <si>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</si>
  <si>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</si>
  <si>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</si>
  <si>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</si>
  <si>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</si>
  <si>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</si>
  <si>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</si>
  <si>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</si>
  <si>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</si>
  <si>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</si>
  <si>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</si>
  <si>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</si>
  <si>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</si>
  <si>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</si>
  <si>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</si>
  <si>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</si>
  <si>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</si>
  <si>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</si>
  <si>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</si>
  <si>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</si>
  <si>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</si>
  <si>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</si>
  <si>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</si>
  <si>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</si>
  <si>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</si>
  <si>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</si>
  <si>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</si>
  <si>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</si>
  <si>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</si>
  <si>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</si>
  <si>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</si>
  <si>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</si>
  <si>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</si>
  <si>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</si>
  <si>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</si>
  <si>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</si>
  <si>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</si>
  <si>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</si>
  <si>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</si>
  <si>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</si>
  <si>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</si>
  <si>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</si>
  <si>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</si>
  <si>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</si>
  <si>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</si>
  <si>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</si>
  <si>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</si>
  <si>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</si>
  <si>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</si>
  <si>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</si>
  <si>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</si>
  <si>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</si>
  <si>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</si>
  <si>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</si>
  <si>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</si>
  <si>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</si>
  <si>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</si>
  <si>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</si>
  <si>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</si>
  <si>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</si>
  <si>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</si>
  <si>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</si>
  <si>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</si>
  <si>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</si>
  <si>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</si>
  <si>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</si>
  <si>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</si>
  <si>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</si>
  <si>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</si>
  <si>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</si>
  <si>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</si>
  <si>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</si>
  <si>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</si>
  <si>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</si>
  <si>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</si>
  <si>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</si>
  <si>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</si>
  <si>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</si>
  <si>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</si>
  <si>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</si>
  <si>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</si>
  <si>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</si>
  <si>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</si>
  <si>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</si>
  <si>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</si>
  <si>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</si>
  <si>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</si>
  <si>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</si>
  <si>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</si>
  <si>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</si>
  <si>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</si>
  <si>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</si>
  <si>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</si>
  <si>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</si>
  <si>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</si>
  <si>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</si>
  <si>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</si>
  <si>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</si>
  <si>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</si>
  <si>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</si>
  <si>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</si>
  <si>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</si>
  <si>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</si>
  <si>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</si>
  <si>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</si>
  <si>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</si>
  <si>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</si>
  <si>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</si>
  <si>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</si>
  <si>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</si>
  <si>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</si>
  <si>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</si>
  <si>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</si>
  <si>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</si>
  <si>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</si>
  <si>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</si>
  <si>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</si>
  <si>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</si>
  <si>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</si>
  <si>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</si>
  <si>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</si>
  <si>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</si>
  <si>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</si>
  <si>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</si>
  <si>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</si>
  <si>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</si>
  <si>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</si>
  <si>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</si>
  <si>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</si>
  <si>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</si>
  <si>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</si>
  <si>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</si>
  <si>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</si>
  <si>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</si>
  <si>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</si>
  <si>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</si>
  <si>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</si>
  <si>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</si>
  <si>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</si>
  <si>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</si>
  <si>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</si>
  <si>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</si>
  <si>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</si>
  <si>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</si>
  <si>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</si>
  <si>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</si>
  <si>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</si>
  <si>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</si>
  <si>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</si>
  <si>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</si>
  <si>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</si>
  <si>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</si>
  <si>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</si>
  <si>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</si>
  <si>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</si>
  <si>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</si>
  <si>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</si>
  <si>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</si>
  <si>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</si>
  <si>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</si>
  <si>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</si>
  <si>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</si>
  <si>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</si>
  <si>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</si>
  <si>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</si>
  <si>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</si>
  <si>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</si>
  <si>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</si>
  <si>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</si>
  <si>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</si>
  <si>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</si>
  <si>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</si>
  <si>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</si>
  <si>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</si>
  <si>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</si>
  <si>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</si>
  <si>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</si>
  <si>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</si>
  <si>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</si>
  <si>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</si>
  <si>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</si>
  <si>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</si>
  <si>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</si>
  <si>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</si>
  <si>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</si>
  <si>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</si>
  <si>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</si>
  <si>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</si>
  <si>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</si>
  <si>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</si>
  <si>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</si>
  <si>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</si>
  <si>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</si>
  <si>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</si>
  <si>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</si>
  <si>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</si>
  <si>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</si>
  <si>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</si>
  <si>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</si>
  <si>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</si>
  <si>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</si>
  <si>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</si>
  <si>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</si>
  <si>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</si>
  <si>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</si>
  <si>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</si>
  <si>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</si>
  <si>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</si>
  <si>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</si>
  <si>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</si>
  <si>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</si>
  <si>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</si>
  <si>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</si>
  <si>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</si>
  <si>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</si>
  <si>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</si>
  <si>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</si>
  <si>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</si>
  <si>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</si>
  <si>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</si>
  <si>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</si>
  <si>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</si>
  <si>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</si>
  <si>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</si>
  <si>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</si>
  <si>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</si>
  <si>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</si>
  <si>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</si>
  <si>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</si>
  <si>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</si>
  <si>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</si>
  <si>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</si>
  <si>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</si>
  <si>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</si>
  <si>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</si>
  <si>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</si>
  <si>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</si>
  <si>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</si>
  <si>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</si>
  <si>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</si>
  <si>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</si>
  <si>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</si>
  <si>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</si>
  <si>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</si>
  <si>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</si>
  <si>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</si>
  <si>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</si>
  <si>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</si>
  <si>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</si>
  <si>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</si>
  <si>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</si>
  <si>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</si>
  <si>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</si>
  <si>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</si>
  <si>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</si>
  <si>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</si>
  <si>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</si>
  <si>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</si>
  <si>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</si>
  <si>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</si>
  <si>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</si>
  <si>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</si>
  <si>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</si>
  <si>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</si>
  <si>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</si>
  <si>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</si>
  <si>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</si>
  <si>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</si>
  <si>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</si>
  <si>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</si>
  <si>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</si>
  <si>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</si>
  <si>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</si>
  <si>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</si>
  <si>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</si>
  <si>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</si>
  <si>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</si>
  <si>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</si>
  <si>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</si>
  <si>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</si>
  <si>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</si>
  <si>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</si>
  <si>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</si>
  <si>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</si>
  <si>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</si>
  <si>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</si>
  <si>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</si>
  <si>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</si>
  <si>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</si>
  <si>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</si>
  <si>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</si>
  <si>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</si>
  <si>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</si>
  <si>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</si>
  <si>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</si>
  <si>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</si>
  <si>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</si>
  <si>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</si>
  <si>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</si>
  <si>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</si>
  <si>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</si>
  <si>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</si>
  <si>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</si>
  <si>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</si>
  <si>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</si>
  <si>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</si>
  <si>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</si>
  <si>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</si>
  <si>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</si>
  <si>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</si>
  <si>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</si>
  <si>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</si>
  <si>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</si>
  <si>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</si>
  <si>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</si>
  <si>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</si>
  <si>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</si>
  <si>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</si>
  <si>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</si>
  <si>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</si>
  <si>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</si>
  <si>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</si>
  <si>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</si>
  <si>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</si>
  <si>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</si>
  <si>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</si>
  <si>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</si>
  <si>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</si>
  <si>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</si>
  <si>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</si>
  <si>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</si>
  <si>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</si>
  <si>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</si>
  <si>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</si>
  <si>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</si>
  <si>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</si>
  <si>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</si>
  <si>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</si>
  <si>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</si>
  <si>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</si>
  <si>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</si>
  <si>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</si>
  <si>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</si>
  <si>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</si>
  <si>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</si>
  <si>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</si>
  <si>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</si>
  <si>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</si>
  <si>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</si>
  <si>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</si>
  <si>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</si>
  <si>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</si>
  <si>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</si>
  <si>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</si>
  <si>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</si>
  <si>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</si>
  <si>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</si>
  <si>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</si>
  <si>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</si>
  <si>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</si>
  <si>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</si>
  <si>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</si>
  <si>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</si>
  <si>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</si>
  <si>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</si>
  <si>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</si>
  <si>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</si>
  <si>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</si>
  <si>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</si>
  <si>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</si>
  <si>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</si>
  <si>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</si>
  <si>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</si>
  <si>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</si>
  <si>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</si>
  <si>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</si>
  <si>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</si>
  <si>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</si>
  <si>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</si>
  <si>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</si>
  <si>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</si>
  <si>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</si>
  <si>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</si>
  <si>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</si>
  <si>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</si>
  <si>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</si>
  <si>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</si>
  <si>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</si>
  <si>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</si>
  <si>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</si>
  <si>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</si>
  <si>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</si>
  <si>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</si>
  <si>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</si>
  <si>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</si>
  <si>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</si>
  <si>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</si>
  <si>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</si>
  <si>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</si>
  <si>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</si>
  <si>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</si>
  <si>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</si>
  <si>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</si>
  <si>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</si>
  <si>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</si>
  <si>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</si>
  <si>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</si>
  <si>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</si>
  <si>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</si>
  <si>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</si>
  <si>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</si>
  <si>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</si>
  <si>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</si>
  <si>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</si>
  <si>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</si>
  <si>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</si>
  <si>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</si>
  <si>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</si>
  <si>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</si>
  <si>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</si>
  <si>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</si>
  <si>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</si>
  <si>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</si>
  <si>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</si>
  <si>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</si>
  <si>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</si>
  <si>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</si>
  <si>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</si>
  <si>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</si>
  <si>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</si>
  <si>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</si>
  <si>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</si>
  <si>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</si>
  <si>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</si>
  <si>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</si>
  <si>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</si>
  <si>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</si>
  <si>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</si>
  <si>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</si>
  <si>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</si>
  <si>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</si>
  <si>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</si>
  <si>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</si>
  <si>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</si>
  <si>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</si>
  <si>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</si>
  <si>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</si>
  <si>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</si>
  <si>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</si>
  <si>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</si>
  <si>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</si>
  <si>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</si>
  <si>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</si>
  <si>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</si>
  <si>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</si>
  <si>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</si>
  <si>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</si>
  <si>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</si>
  <si>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</si>
  <si>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</si>
  <si>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</si>
  <si>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</si>
  <si>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</si>
  <si>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</si>
  <si>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</si>
  <si>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</si>
  <si>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</si>
  <si>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</si>
  <si>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</si>
  <si>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</si>
  <si>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</si>
  <si>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</si>
  <si>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</si>
  <si>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</si>
  <si>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</si>
  <si>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</si>
  <si>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</si>
  <si>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</si>
  <si>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</si>
  <si>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</si>
  <si>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</si>
  <si>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</si>
  <si>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</si>
  <si>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</si>
  <si>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</si>
  <si>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</si>
  <si>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</si>
  <si>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</si>
  <si>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</si>
  <si>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</si>
  <si>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</si>
  <si>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</si>
  <si>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</si>
  <si>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</si>
  <si>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</si>
  <si>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</si>
  <si>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</si>
  <si>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</si>
  <si>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</si>
  <si>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</si>
  <si>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</si>
  <si>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</si>
  <si>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</si>
  <si>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</si>
  <si>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</si>
  <si>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</si>
  <si>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</si>
  <si>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</si>
  <si>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</si>
  <si>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</si>
  <si>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</si>
  <si>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</si>
  <si>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</si>
  <si>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</si>
  <si>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</si>
  <si>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</si>
  <si>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</si>
  <si>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</si>
  <si>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</si>
  <si>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</si>
  <si>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</si>
  <si>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</si>
  <si>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</si>
  <si>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</si>
  <si>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</si>
  <si>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</si>
  <si>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</si>
  <si>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</si>
  <si>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</si>
  <si>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</si>
  <si>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</si>
  <si>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</si>
  <si>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</si>
  <si>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</si>
  <si>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</si>
  <si>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</si>
  <si>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</si>
  <si>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</si>
  <si>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</si>
  <si>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</si>
  <si>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</si>
  <si>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</si>
  <si>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</si>
  <si>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</si>
  <si>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</si>
  <si>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</si>
  <si>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</si>
  <si>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</si>
  <si>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</si>
  <si>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</si>
  <si>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</si>
  <si>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</si>
  <si>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</si>
  <si>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</si>
  <si>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</si>
  <si>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</si>
  <si>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</si>
  <si>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</si>
  <si>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</si>
  <si>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</si>
  <si>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</si>
  <si>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</si>
  <si>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</si>
  <si>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</si>
  <si>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</si>
  <si>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</si>
  <si>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</si>
  <si>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</si>
  <si>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</si>
  <si>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</si>
  <si>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</si>
  <si>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</si>
  <si>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</si>
  <si>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</si>
  <si>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</si>
  <si>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</si>
  <si>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</si>
  <si>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</si>
  <si>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</si>
  <si>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</si>
  <si>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</si>
  <si>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</si>
  <si>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</si>
  <si>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</si>
  <si>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</si>
  <si>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</si>
  <si>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</si>
  <si>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</si>
  <si>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</si>
  <si>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</si>
  <si>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</si>
  <si>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</si>
  <si>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</si>
  <si>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</si>
  <si>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</si>
  <si>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</si>
  <si>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</si>
  <si>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</si>
  <si>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</si>
  <si>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</si>
  <si>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</si>
  <si>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</si>
  <si>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</si>
  <si>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</si>
  <si>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</si>
  <si>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</si>
  <si>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</si>
  <si>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</si>
  <si>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</si>
  <si>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</si>
  <si>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</si>
  <si>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</si>
  <si>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</si>
  <si>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</si>
  <si>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</si>
  <si>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</si>
  <si>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</si>
  <si>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</si>
  <si>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</si>
  <si>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</si>
  <si>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</si>
  <si>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</si>
  <si>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</si>
  <si>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</si>
  <si>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</si>
  <si>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</si>
  <si>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</si>
  <si>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</si>
  <si>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</si>
  <si>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</si>
  <si>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</si>
  <si>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</si>
  <si>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</si>
  <si>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</si>
  <si>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</si>
  <si>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</si>
  <si>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</si>
  <si>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</si>
  <si>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</si>
  <si>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</si>
  <si>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</si>
  <si>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</si>
  <si>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</si>
  <si>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</si>
  <si>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</si>
  <si>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</si>
  <si>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</si>
  <si>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</si>
  <si>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</si>
  <si>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</si>
  <si>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</si>
  <si>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</si>
  <si>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</si>
  <si>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</si>
  <si>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</si>
  <si>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</si>
  <si>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</si>
  <si>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</si>
  <si>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</si>
  <si>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</si>
  <si>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</si>
  <si>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</si>
  <si>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</si>
  <si>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</si>
  <si>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</si>
  <si>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</si>
  <si>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</si>
  <si>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</si>
  <si>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</si>
  <si>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</si>
  <si>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</si>
  <si>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</si>
  <si>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</si>
  <si>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</si>
  <si>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</si>
  <si>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</si>
  <si>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</si>
  <si>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</si>
  <si>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</si>
  <si>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</si>
  <si>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</si>
  <si>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</si>
  <si>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</si>
  <si>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</si>
  <si>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</si>
  <si>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</si>
  <si>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</si>
  <si>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</si>
  <si>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</si>
  <si>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</si>
  <si>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</si>
  <si>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</si>
  <si>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</si>
  <si>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</si>
  <si>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</si>
  <si>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</si>
  <si>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</si>
  <si>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</si>
  <si>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</si>
  <si>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</si>
  <si>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</si>
  <si>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</si>
  <si>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</si>
  <si>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</si>
  <si>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</si>
  <si>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</si>
  <si>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</si>
  <si>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</si>
  <si>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</si>
  <si>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</si>
  <si>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</si>
  <si>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</si>
  <si>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</si>
  <si>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</si>
  <si>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</si>
  <si>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</si>
  <si>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</si>
  <si>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</si>
  <si>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</si>
  <si>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</si>
  <si>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</si>
  <si>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</si>
  <si>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</si>
  <si>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</si>
  <si>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</si>
  <si>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</si>
  <si>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</si>
  <si>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</si>
  <si>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</si>
  <si>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</si>
  <si>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</si>
  <si>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</si>
  <si>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</si>
  <si>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</si>
  <si>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</si>
  <si>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</si>
  <si>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</si>
  <si>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</si>
  <si>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</si>
  <si>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</si>
  <si>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</si>
  <si>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</si>
  <si>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</si>
  <si>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</si>
  <si>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</si>
  <si>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</si>
  <si>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</si>
  <si>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</si>
  <si>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</si>
  <si>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</si>
  <si>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</si>
  <si>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</si>
  <si>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</si>
  <si>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</si>
  <si>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</si>
  <si>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</si>
  <si>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</si>
  <si>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</si>
  <si>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</si>
  <si>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</si>
  <si>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</si>
  <si>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</si>
  <si>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</si>
  <si>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</si>
  <si>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</si>
  <si>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</si>
  <si>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</si>
  <si>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</si>
  <si>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</si>
  <si>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</si>
  <si>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</si>
  <si>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</si>
  <si>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</si>
  <si>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</si>
  <si>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</si>
  <si>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</si>
  <si>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</si>
  <si>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</si>
  <si>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</si>
  <si>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</si>
  <si>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</si>
  <si>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</si>
  <si>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</si>
  <si>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</si>
  <si>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</si>
  <si>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</si>
  <si>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</si>
  <si>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</si>
  <si>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</si>
  <si>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</si>
  <si>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</si>
  <si>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</si>
  <si>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</si>
  <si>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</si>
  <si>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</si>
  <si>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</si>
  <si>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</si>
  <si>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</si>
  <si>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</si>
  <si>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</si>
  <si>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</si>
  <si>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</si>
  <si>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</si>
  <si>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</si>
  <si>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</si>
  <si>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</si>
  <si>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</si>
  <si>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</si>
  <si>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</si>
  <si>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</si>
  <si>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</si>
  <si>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</si>
  <si>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</si>
  <si>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</si>
  <si>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</si>
  <si>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</si>
  <si>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</si>
  <si>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</si>
  <si>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</si>
  <si>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</si>
  <si>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</si>
  <si>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</si>
  <si>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</si>
  <si>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</si>
  <si>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</si>
  <si>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</si>
  <si>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</si>
  <si>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</si>
  <si>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</si>
  <si>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</si>
  <si>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</si>
  <si>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</si>
  <si>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</si>
  <si>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</si>
  <si>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</si>
  <si>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</si>
  <si>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</si>
  <si>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</si>
  <si>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</si>
  <si>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</si>
  <si>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</si>
  <si>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</si>
  <si>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</si>
  <si>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</si>
  <si>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</si>
  <si>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</si>
  <si>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</si>
  <si>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</si>
  <si>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</si>
  <si>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</si>
  <si>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</si>
  <si>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</si>
  <si>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</si>
  <si>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</si>
  <si>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</si>
  <si>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</si>
  <si>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</si>
  <si>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</si>
  <si>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</si>
  <si>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</si>
  <si>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</si>
  <si>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</si>
  <si>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</si>
  <si>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</si>
  <si>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</si>
  <si>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</si>
  <si>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</si>
  <si>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</si>
  <si>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</si>
  <si>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</si>
  <si>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</si>
  <si>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</si>
  <si>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</si>
  <si>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</si>
  <si>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</si>
  <si>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</si>
  <si>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</si>
  <si>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</si>
  <si>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</si>
  <si>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</si>
  <si>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</si>
  <si>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</si>
  <si>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</si>
  <si>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</si>
  <si>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</si>
  <si>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</si>
  <si>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</si>
  <si>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</si>
  <si>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</si>
  <si>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</si>
  <si>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</si>
  <si>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</si>
  <si>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</si>
  <si>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</si>
  <si>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</si>
  <si>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</si>
  <si>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</si>
  <si>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</si>
  <si>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</si>
  <si>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</si>
  <si>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</si>
  <si>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</si>
  <si>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</si>
  <si>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</si>
  <si>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</si>
  <si>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</si>
  <si>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</si>
  <si>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</si>
  <si>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</si>
  <si>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</si>
  <si>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</si>
  <si>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</si>
  <si>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</si>
  <si>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</si>
  <si>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</si>
  <si>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</si>
  <si>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</si>
  <si>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</si>
  <si>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</si>
  <si>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</si>
  <si>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</si>
  <si>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</si>
  <si>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</si>
  <si>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</si>
  <si>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</si>
  <si>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</si>
  <si>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</si>
  <si>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</si>
  <si>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</si>
  <si>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</si>
  <si>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</si>
  <si>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</si>
  <si>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</si>
  <si>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</si>
  <si>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</si>
  <si>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</si>
  <si>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</si>
  <si>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</si>
  <si>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</si>
  <si>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</si>
  <si>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</si>
  <si>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</si>
  <si>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</si>
  <si>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</si>
  <si>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</si>
  <si>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</si>
  <si>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</si>
  <si>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</si>
  <si>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</si>
  <si>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</si>
  <si>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</si>
  <si>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</si>
  <si>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</si>
  <si>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</si>
  <si>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</si>
  <si>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</si>
  <si>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</si>
  <si>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</si>
  <si>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</si>
  <si>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</si>
  <si>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</si>
  <si>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</si>
  <si>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</si>
  <si>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</si>
  <si>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</si>
  <si>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</si>
  <si>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</si>
  <si>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</si>
  <si>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</si>
  <si>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</si>
  <si>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</si>
  <si>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</si>
  <si>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</si>
  <si>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</si>
  <si>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</si>
  <si>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</si>
  <si>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</si>
  <si>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</si>
  <si>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</si>
  <si>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</si>
  <si>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</si>
  <si>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</si>
  <si>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</si>
  <si>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</si>
  <si>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</si>
  <si>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</si>
  <si>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</si>
  <si>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</si>
  <si>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</si>
  <si>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</si>
  <si>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</si>
  <si>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</si>
  <si>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</si>
  <si>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</si>
  <si>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</si>
  <si>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</si>
  <si>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</si>
  <si>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</si>
  <si>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</si>
  <si>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</si>
  <si>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</si>
  <si>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</si>
  <si>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</si>
  <si>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</si>
  <si>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</si>
  <si>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</si>
  <si>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</si>
  <si>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</si>
  <si>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</si>
  <si>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</si>
  <si>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</si>
  <si>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</si>
  <si>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</si>
  <si>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</si>
  <si>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</si>
  <si>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</si>
  <si>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</si>
  <si>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</si>
  <si>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</si>
  <si>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</si>
  <si>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</si>
  <si>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</si>
  <si>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</si>
  <si>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</si>
  <si>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</si>
  <si>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</si>
  <si>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</si>
  <si>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</si>
  <si>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</si>
  <si>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</si>
  <si>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</si>
  <si>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</si>
  <si>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</si>
  <si>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</si>
  <si>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</si>
  <si>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</si>
  <si>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</si>
  <si>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</si>
  <si>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</si>
  <si>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</si>
  <si>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</si>
  <si>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</si>
  <si>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</si>
  <si>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</si>
  <si>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</si>
  <si>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</si>
  <si>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</si>
  <si>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</si>
  <si>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</si>
  <si>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</si>
  <si>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</si>
  <si>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</si>
  <si>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</si>
  <si>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</si>
  <si>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</si>
  <si>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</si>
  <si>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</si>
  <si>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</si>
  <si>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</si>
  <si>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</si>
  <si>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</si>
  <si>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</si>
  <si>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</si>
  <si>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</si>
  <si>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</si>
  <si>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</si>
  <si>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</si>
  <si>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</si>
  <si>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</si>
  <si>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</si>
  <si>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</si>
  <si>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</si>
  <si>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</si>
  <si>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</si>
  <si>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</si>
  <si>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</si>
  <si>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</si>
  <si>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</si>
  <si>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</si>
  <si>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</si>
  <si>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</si>
  <si>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</si>
  <si>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</si>
  <si>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</si>
  <si>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</si>
  <si>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</si>
  <si>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</si>
  <si>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</si>
  <si>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</si>
  <si>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</si>
  <si>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</si>
  <si>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</si>
  <si>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</si>
  <si>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</si>
  <si>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</si>
  <si>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</si>
  <si>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</si>
  <si>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</si>
  <si>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</si>
  <si>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</si>
  <si>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</si>
  <si>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</si>
  <si>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</si>
  <si>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</si>
  <si>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</si>
  <si>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</si>
  <si>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</si>
  <si>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</si>
  <si>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</si>
  <si>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</si>
  <si>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</si>
  <si>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</si>
  <si>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</si>
  <si>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</si>
  <si>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</si>
  <si>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</si>
  <si>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</si>
  <si>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</si>
  <si>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</si>
  <si>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</si>
  <si>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</si>
  <si>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</si>
  <si>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</si>
  <si>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</si>
  <si>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</si>
  <si>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</si>
  <si>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</si>
  <si>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</si>
  <si>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</si>
  <si>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</si>
  <si>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</si>
  <si>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</si>
  <si>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</si>
  <si>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</si>
  <si>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</si>
  <si>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</si>
  <si>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</si>
  <si>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</si>
  <si>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</si>
  <si>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</si>
  <si>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</si>
  <si>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</si>
  <si>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</si>
  <si>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</si>
  <si>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</si>
  <si>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</si>
  <si>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</si>
  <si>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</si>
  <si>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</si>
  <si>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</si>
  <si>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</si>
  <si>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</si>
  <si>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</si>
  <si>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</si>
  <si>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</si>
  <si>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</si>
  <si>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</si>
  <si>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</si>
  <si>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</si>
  <si>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</si>
  <si>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</si>
  <si>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</si>
  <si>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</si>
  <si>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</si>
  <si>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</si>
  <si>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</si>
  <si>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</si>
  <si>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</si>
  <si>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</si>
  <si>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</si>
  <si>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</si>
  <si>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</si>
  <si>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</si>
  <si>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</si>
  <si>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</si>
  <si>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</si>
  <si>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</si>
  <si>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</si>
  <si>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</si>
  <si>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</si>
  <si>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</si>
  <si>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</si>
  <si>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</si>
  <si>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</si>
  <si>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</si>
  <si>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</si>
  <si>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</si>
  <si>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</si>
  <si>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</si>
  <si>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</si>
  <si>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</si>
  <si>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</si>
  <si>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</si>
  <si>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</si>
  <si>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</si>
  <si>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</si>
  <si>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</si>
  <si>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</si>
  <si>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</si>
  <si>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</si>
  <si>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</si>
  <si>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</si>
  <si>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</si>
  <si>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</si>
  <si>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</si>
  <si>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</si>
  <si>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</si>
  <si>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</si>
  <si>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</si>
  <si>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</si>
  <si>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</si>
  <si>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</si>
  <si>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</si>
  <si>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</si>
  <si>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</si>
  <si>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</si>
  <si>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</si>
  <si>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</si>
  <si>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</si>
  <si>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</si>
  <si>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</si>
  <si>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</si>
  <si>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</si>
  <si>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</si>
  <si>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</si>
  <si>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</si>
  <si>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</si>
  <si>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</si>
  <si>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</si>
  <si>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</si>
  <si>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</si>
  <si>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</si>
  <si>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</si>
  <si>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</si>
  <si>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</si>
  <si>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</si>
  <si>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</si>
  <si>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</si>
  <si>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</si>
  <si>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</si>
  <si>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</si>
  <si>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</si>
  <si>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</si>
  <si>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</si>
  <si>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</si>
  <si>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</si>
  <si>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</si>
  <si>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</si>
  <si>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</si>
  <si>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</si>
  <si>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</si>
  <si>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</si>
  <si>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</si>
  <si>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</si>
  <si>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</si>
  <si>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</si>
  <si>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</si>
  <si>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</si>
  <si>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</si>
  <si>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</si>
  <si>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</si>
  <si>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</si>
  <si>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</si>
  <si>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</si>
  <si>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</si>
  <si>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</si>
  <si>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</si>
  <si>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</si>
  <si>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</si>
  <si>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</si>
  <si>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</si>
  <si>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</si>
  <si>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</si>
  <si>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</si>
  <si>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</si>
  <si>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</si>
  <si>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</si>
  <si>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</si>
  <si>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</si>
  <si>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</si>
  <si>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</si>
  <si>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</si>
  <si>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</si>
  <si>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</si>
  <si>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</si>
  <si>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</si>
  <si>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</si>
  <si>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</si>
  <si>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</si>
  <si>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</si>
  <si>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</si>
  <si>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</si>
  <si>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</si>
  <si>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</si>
  <si>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</si>
  <si>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</si>
  <si>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</si>
  <si>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</si>
  <si>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</si>
  <si>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</si>
  <si>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</si>
  <si>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</si>
  <si>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</si>
  <si>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</si>
  <si>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</si>
  <si>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</si>
  <si>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</si>
  <si>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</si>
  <si>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</si>
  <si>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</si>
  <si>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</si>
  <si>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</si>
  <si>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</si>
  <si>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</si>
  <si>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</si>
  <si>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</si>
  <si>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</si>
  <si>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</si>
  <si>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</si>
  <si>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</si>
  <si>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</si>
  <si>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</si>
  <si>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</si>
  <si>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</si>
  <si>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</si>
  <si>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</si>
  <si>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</si>
  <si>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</si>
  <si>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</si>
  <si>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</si>
  <si>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</si>
  <si>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</si>
  <si>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</si>
  <si>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</si>
  <si>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</si>
  <si>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</si>
  <si>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</si>
  <si>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</si>
  <si>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</si>
  <si>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</si>
  <si>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</si>
  <si>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</si>
  <si>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</si>
  <si>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</si>
  <si>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</si>
  <si>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</si>
  <si>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</si>
  <si>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</si>
  <si>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</si>
  <si>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</si>
  <si>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</si>
  <si>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</si>
  <si>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</si>
  <si>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</si>
  <si>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</si>
  <si>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</si>
  <si>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</si>
  <si>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</si>
  <si>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</si>
  <si>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</si>
  <si>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</si>
  <si>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</si>
  <si>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</si>
  <si>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</si>
  <si>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</si>
  <si>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</si>
  <si>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</si>
  <si>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</si>
  <si>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</si>
  <si>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</si>
  <si>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</si>
  <si>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</si>
  <si>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</si>
  <si>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</si>
  <si>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</si>
  <si>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</si>
  <si>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</si>
  <si>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</si>
  <si>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</si>
  <si>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</si>
  <si>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</si>
  <si>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</si>
  <si>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</si>
  <si>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</si>
  <si>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</si>
  <si>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</si>
  <si>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</si>
  <si>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</si>
  <si>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</si>
  <si>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</si>
  <si>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</si>
  <si>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</si>
  <si>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</si>
  <si>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</si>
  <si>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</si>
  <si>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</si>
  <si>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</si>
  <si>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</si>
  <si>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</si>
  <si>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</si>
  <si>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</si>
  <si>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</si>
  <si>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</si>
  <si>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</si>
  <si>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</si>
  <si>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</si>
  <si>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</si>
  <si>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</si>
  <si>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</si>
  <si>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</si>
  <si>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</si>
  <si>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</si>
  <si>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</si>
  <si>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</si>
  <si>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</si>
  <si>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</si>
  <si>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</si>
  <si>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</si>
  <si>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</si>
  <si>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</si>
  <si>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</si>
  <si>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</si>
  <si>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</si>
  <si>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</si>
  <si>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</si>
  <si>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</si>
  <si>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</si>
  <si>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</si>
  <si>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</si>
  <si>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</si>
  <si>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</si>
  <si>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</si>
  <si>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</si>
  <si>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</si>
  <si>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</si>
  <si>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</si>
  <si>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</si>
  <si>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</si>
  <si>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</si>
  <si>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</si>
  <si>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</si>
  <si>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</si>
  <si>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</si>
  <si>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</si>
  <si>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</si>
  <si>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</si>
  <si>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</si>
  <si>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</si>
  <si>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</si>
  <si>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</si>
  <si>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</si>
  <si>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</si>
  <si>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</si>
  <si>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</si>
  <si>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</si>
  <si>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</si>
  <si>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</si>
  <si>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</si>
  <si>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</si>
  <si>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</si>
  <si>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</si>
  <si>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</si>
  <si>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</si>
  <si>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</si>
  <si>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</si>
  <si>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</si>
  <si>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</si>
  <si>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</si>
  <si>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</si>
  <si>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</si>
  <si>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</si>
  <si>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</si>
  <si>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</si>
  <si>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</si>
  <si>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</si>
  <si>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</si>
  <si>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</si>
  <si>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</si>
  <si>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</si>
  <si>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</si>
  <si>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</si>
  <si>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</si>
  <si>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</si>
  <si>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</si>
  <si>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</si>
  <si>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</si>
  <si>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</si>
  <si>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</si>
  <si>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</si>
  <si>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</si>
  <si>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</si>
  <si>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</si>
  <si>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</si>
  <si>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</si>
  <si>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</si>
  <si>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</si>
  <si>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</si>
  <si>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</si>
  <si>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</si>
  <si>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</si>
  <si>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</si>
  <si>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</si>
  <si>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</si>
  <si>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</si>
  <si>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</si>
  <si>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</si>
  <si>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</si>
  <si>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</si>
  <si>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</si>
  <si>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</si>
  <si>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</si>
  <si>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</si>
  <si>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</si>
  <si>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</si>
  <si>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</si>
  <si>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</si>
  <si>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</si>
  <si>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</si>
  <si>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</si>
  <si>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</si>
  <si>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</si>
  <si>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</si>
  <si>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</si>
  <si>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</si>
  <si>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</si>
  <si>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</si>
  <si>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</si>
  <si>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</si>
  <si>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</si>
  <si>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</si>
  <si>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</si>
  <si>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</si>
  <si>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</si>
  <si>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</si>
  <si>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</si>
  <si>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</si>
  <si>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</si>
  <si>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</si>
  <si>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</si>
  <si>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</si>
  <si>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</si>
  <si>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</si>
  <si>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</si>
  <si>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</si>
  <si>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</si>
  <si>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</si>
  <si>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</si>
  <si>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</si>
  <si>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</si>
  <si>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</si>
  <si>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</si>
  <si>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</si>
  <si>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</si>
  <si>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</si>
  <si>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</si>
  <si>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</si>
  <si>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</si>
  <si>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</si>
  <si>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</si>
  <si>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</si>
  <si>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</si>
  <si>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</si>
  <si>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</si>
  <si>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</si>
  <si>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</si>
  <si>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</si>
  <si>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</si>
  <si>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</si>
  <si>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</si>
  <si>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</si>
  <si>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</si>
  <si>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</si>
  <si>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</si>
  <si>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</si>
  <si>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</si>
  <si>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</si>
  <si>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</si>
  <si>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</si>
  <si>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</si>
  <si>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</si>
  <si>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</si>
  <si>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</si>
  <si>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</si>
  <si>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</si>
  <si>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</si>
  <si>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</si>
  <si>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</si>
  <si>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</si>
  <si>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</si>
  <si>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</si>
  <si>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</si>
  <si>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</si>
  <si>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</si>
  <si>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</si>
  <si>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</si>
  <si>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</si>
  <si>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</si>
  <si>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</si>
  <si>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</si>
  <si>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</si>
  <si>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</si>
  <si>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</si>
  <si>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</si>
  <si>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</si>
  <si>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</si>
  <si>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</si>
  <si>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</si>
  <si>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</si>
  <si>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</si>
  <si>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</si>
  <si>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</si>
  <si>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</si>
  <si>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</si>
  <si>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</si>
  <si>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</si>
  <si>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</si>
  <si>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</si>
  <si>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</si>
  <si>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</si>
  <si>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</si>
  <si>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</si>
  <si>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</si>
  <si>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</si>
  <si>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</si>
  <si>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</si>
  <si>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</si>
  <si>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</si>
  <si>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</si>
  <si>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</si>
  <si>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</si>
  <si>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</si>
  <si>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</si>
  <si>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</si>
  <si>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</si>
  <si>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</si>
  <si>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</si>
  <si>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</si>
  <si>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</si>
  <si>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</si>
  <si>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</si>
  <si>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</si>
  <si>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</si>
  <si>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</si>
  <si>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</si>
  <si>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</si>
  <si>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</si>
  <si>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</si>
  <si>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</si>
  <si>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</si>
  <si>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</si>
  <si>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</si>
  <si>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</si>
  <si>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</si>
  <si>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</si>
  <si>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</si>
  <si>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</si>
  <si>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</si>
  <si>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</si>
  <si>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</si>
  <si>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</si>
  <si>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</si>
  <si>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</si>
  <si>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</si>
  <si>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</si>
  <si>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</si>
  <si>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</si>
  <si>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</si>
  <si>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</si>
  <si>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</si>
  <si>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</si>
  <si>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</si>
  <si>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</si>
  <si>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</si>
  <si>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</si>
  <si>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</si>
  <si>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</si>
  <si>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</si>
  <si>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</si>
  <si>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</si>
  <si>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</si>
  <si>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</si>
  <si>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</si>
  <si>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</si>
  <si>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</si>
  <si>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</si>
  <si>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</si>
  <si>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</si>
  <si>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</si>
  <si>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</si>
  <si>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</si>
  <si>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</si>
  <si>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</si>
  <si>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</si>
  <si>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</si>
  <si>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</si>
  <si>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</si>
  <si>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</si>
  <si>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</si>
  <si>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</si>
  <si>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</si>
  <si>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</si>
  <si>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</si>
  <si>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</si>
  <si>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</si>
  <si>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</si>
  <si>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</si>
  <si>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</si>
  <si>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</si>
  <si>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</si>
  <si>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</si>
  <si>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</si>
  <si>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</si>
  <si>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</si>
  <si>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</si>
  <si>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</si>
  <si>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</si>
  <si>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</si>
  <si>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</si>
  <si>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</si>
  <si>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</si>
  <si>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</si>
  <si>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</si>
  <si>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</si>
  <si>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</si>
  <si>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</si>
  <si>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</si>
  <si>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</si>
  <si>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</si>
  <si>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</si>
  <si>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</si>
  <si>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</si>
  <si>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</si>
  <si>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</si>
  <si>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</si>
  <si>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</si>
  <si>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</si>
  <si>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</si>
  <si>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</si>
  <si>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</si>
  <si>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</si>
  <si>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</si>
  <si>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</si>
  <si>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</si>
  <si>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</si>
  <si>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</si>
  <si>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</si>
  <si>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</si>
  <si>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</si>
  <si>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</si>
  <si>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</si>
  <si>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</si>
  <si>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</si>
  <si>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</si>
  <si>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</si>
  <si>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</si>
  <si>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</si>
  <si>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</si>
  <si>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</si>
  <si>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</si>
  <si>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</si>
  <si>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</si>
  <si>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</si>
  <si>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</si>
  <si>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</si>
  <si>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</si>
  <si>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</si>
  <si>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</si>
  <si>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</si>
  <si>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</si>
  <si>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</si>
  <si>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</si>
  <si>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</si>
  <si>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</si>
  <si>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</si>
  <si>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</si>
  <si>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</si>
  <si>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</si>
  <si>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</si>
  <si>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</si>
  <si>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</si>
  <si>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</si>
  <si>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</si>
  <si>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</si>
  <si>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</si>
  <si>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</si>
  <si>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</si>
  <si>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</si>
  <si>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</si>
  <si>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</si>
  <si>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</si>
  <si>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</si>
  <si>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</si>
  <si>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</si>
  <si>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</si>
  <si>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</si>
  <si>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</si>
  <si>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</si>
  <si>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</si>
  <si>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</si>
  <si>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</si>
  <si>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</si>
  <si>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</si>
  <si>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</si>
  <si>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</si>
  <si>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</si>
  <si>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</si>
  <si>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</si>
  <si>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</si>
  <si>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</si>
  <si>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</si>
  <si>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</si>
  <si>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</si>
  <si>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</si>
  <si>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</si>
  <si>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</si>
  <si>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</si>
  <si>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</si>
  <si>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</si>
  <si>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</si>
  <si>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</si>
  <si>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</si>
  <si>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</si>
  <si>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</si>
  <si>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</si>
  <si>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</si>
  <si>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</si>
  <si>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</si>
  <si>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</si>
  <si>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</si>
  <si>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</si>
  <si>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</si>
  <si>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</si>
  <si>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</si>
  <si>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</si>
  <si>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</si>
  <si>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</si>
  <si>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</si>
  <si>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</si>
  <si>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</si>
  <si>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</si>
  <si>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</si>
  <si>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</si>
  <si>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</si>
  <si>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</si>
  <si>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</si>
  <si>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</si>
  <si>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</si>
  <si>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</si>
  <si>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</si>
  <si>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</si>
  <si>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</si>
  <si>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</si>
  <si>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</si>
  <si>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</si>
  <si>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</si>
  <si>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</si>
  <si>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</si>
  <si>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</si>
  <si>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</si>
  <si>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</si>
  <si>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</si>
  <si>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</si>
  <si>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</si>
  <si>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</si>
  <si>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</si>
  <si>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</si>
  <si>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</si>
  <si>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</si>
  <si>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</si>
  <si>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</si>
  <si>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</si>
  <si>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</si>
  <si>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</si>
  <si>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</si>
  <si>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</si>
  <si>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</si>
  <si>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</si>
  <si>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</si>
  <si>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</si>
  <si>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</si>
  <si>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</si>
  <si>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</si>
  <si>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</si>
  <si>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</si>
  <si>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</si>
  <si>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</si>
  <si>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</si>
  <si>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</si>
  <si>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</si>
  <si>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</si>
  <si>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</si>
  <si>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</si>
  <si>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</si>
  <si>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</si>
  <si>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</si>
  <si>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</si>
  <si>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</si>
  <si>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</si>
  <si>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</si>
  <si>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</si>
  <si>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</si>
  <si>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</si>
  <si>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</si>
  <si>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</si>
  <si>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</si>
  <si>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</si>
  <si>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</si>
  <si>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</si>
  <si>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</si>
  <si>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</si>
  <si>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</si>
  <si>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</si>
  <si>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</si>
  <si>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</si>
  <si>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</si>
  <si>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</si>
  <si>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</si>
  <si>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</si>
  <si>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</si>
  <si>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</si>
  <si>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</si>
  <si>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</si>
  <si>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</si>
  <si>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</si>
  <si>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</si>
  <si>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</si>
  <si>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</si>
  <si>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</si>
  <si>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</si>
  <si>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</si>
  <si>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</si>
  <si>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</si>
  <si>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</si>
  <si>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</si>
  <si>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</si>
  <si>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</si>
  <si>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</si>
  <si>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</si>
  <si>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</si>
  <si>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</si>
  <si>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</si>
  <si>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</si>
  <si>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</si>
  <si>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</si>
  <si>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</si>
  <si>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</si>
  <si>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</si>
  <si>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</si>
  <si>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</si>
  <si>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</si>
  <si>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</si>
  <si>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</si>
  <si>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</si>
  <si>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</si>
  <si>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</si>
  <si>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</si>
  <si>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</si>
  <si>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</si>
  <si>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</si>
  <si>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</si>
  <si>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</si>
  <si>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</si>
  <si>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</si>
  <si>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</si>
  <si>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</si>
  <si>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</si>
  <si>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</si>
  <si>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</si>
  <si>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</si>
  <si>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</si>
  <si>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</si>
  <si>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</si>
  <si>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</si>
  <si>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</si>
  <si>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</si>
  <si>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</si>
  <si>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</si>
  <si>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</si>
  <si>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</si>
  <si>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</si>
  <si>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</si>
  <si>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</si>
  <si>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</si>
  <si>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</si>
  <si>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</si>
  <si>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</si>
  <si>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</si>
  <si>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</si>
  <si>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</si>
  <si>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</si>
  <si>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</si>
  <si>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</si>
  <si>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</si>
  <si>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</si>
  <si>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</si>
  <si>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</si>
  <si>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</si>
  <si>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</si>
  <si>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</si>
  <si>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</si>
  <si>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</si>
  <si>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</si>
  <si>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</si>
  <si>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</si>
  <si>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</si>
  <si>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</si>
  <si>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</si>
  <si>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</si>
  <si>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</si>
  <si>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</si>
  <si>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</si>
  <si>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</si>
  <si>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</si>
  <si>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</si>
  <si>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</si>
  <si>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</si>
  <si>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</si>
  <si>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</si>
  <si>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</si>
  <si>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</si>
  <si>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</si>
  <si>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</si>
  <si>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</si>
  <si>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</si>
  <si>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</si>
  <si>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</si>
  <si>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</si>
  <si>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</si>
  <si>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</si>
  <si>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</si>
  <si>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</si>
  <si>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</si>
  <si>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</si>
  <si>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</si>
  <si>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</si>
  <si>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</si>
  <si>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</si>
  <si>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</si>
  <si>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</si>
  <si>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</si>
  <si>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</si>
  <si>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</si>
  <si>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</si>
  <si>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</si>
  <si>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</si>
  <si>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</si>
  <si>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</si>
  <si>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</si>
  <si>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</si>
  <si>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</si>
  <si>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</si>
  <si>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</si>
  <si>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</si>
  <si>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</si>
  <si>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</si>
  <si>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</si>
  <si>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</si>
  <si>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</si>
  <si>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</si>
  <si>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</si>
  <si>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</si>
  <si>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</si>
  <si>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</si>
  <si>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</si>
  <si>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</si>
  <si>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</si>
  <si>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</si>
  <si>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</si>
  <si>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</si>
  <si>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</si>
  <si>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</si>
  <si>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</si>
  <si>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</si>
  <si>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</si>
  <si>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</si>
  <si>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</si>
  <si>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</si>
  <si>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</si>
  <si>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</si>
  <si>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</si>
  <si>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</si>
  <si>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</si>
  <si>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</si>
  <si>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</si>
  <si>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</si>
  <si>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</si>
  <si>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</si>
  <si>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</si>
  <si>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</si>
  <si>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</si>
  <si>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</si>
  <si>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</si>
  <si>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</si>
  <si>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</si>
  <si>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</si>
  <si>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</si>
  <si>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</si>
  <si>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</si>
  <si>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</si>
  <si>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</si>
  <si>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</si>
  <si>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</si>
  <si>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</si>
  <si>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</si>
  <si>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</si>
  <si>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</si>
  <si>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</si>
  <si>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</si>
  <si>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</si>
  <si>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</si>
  <si>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</si>
  <si>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</si>
  <si>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</si>
  <si>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</si>
  <si>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</si>
  <si>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</si>
  <si>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</si>
  <si>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</si>
  <si>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</si>
  <si>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</si>
  <si>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</si>
  <si>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</si>
  <si>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</si>
  <si>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</si>
  <si>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</si>
  <si>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</si>
  <si>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</si>
  <si>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</si>
  <si>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</si>
  <si>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</si>
  <si>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</si>
  <si>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</si>
  <si>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</si>
  <si>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</si>
  <si>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</si>
  <si>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</si>
  <si>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</si>
  <si>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</si>
  <si>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</si>
  <si>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</si>
  <si>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</si>
  <si>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</si>
  <si>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</si>
  <si>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</si>
  <si>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</si>
  <si>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</si>
  <si>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</si>
  <si>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</si>
  <si>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</si>
  <si>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</si>
  <si>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</si>
  <si>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</si>
  <si>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</si>
  <si>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</si>
  <si>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</si>
  <si>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</si>
  <si>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</si>
  <si>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</si>
  <si>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</si>
  <si>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</si>
  <si>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</si>
  <si>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</si>
  <si>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</si>
  <si>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</si>
  <si>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</si>
  <si>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</si>
  <si>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</si>
  <si>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</si>
  <si>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</si>
  <si>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</si>
  <si>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</si>
  <si>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</si>
  <si>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</si>
  <si>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</si>
  <si>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</si>
  <si>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</si>
  <si>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</si>
  <si>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</si>
  <si>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</si>
  <si>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</si>
  <si>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</si>
  <si>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</si>
  <si>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</si>
  <si>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</si>
  <si>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</si>
  <si>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</si>
  <si>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</si>
  <si>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</si>
  <si>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</si>
  <si>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</si>
  <si>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</si>
  <si>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</si>
  <si>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</si>
  <si>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</si>
  <si>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</si>
  <si>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</si>
  <si>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</si>
  <si>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</si>
  <si>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</si>
  <si>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</si>
  <si>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</si>
  <si>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</si>
  <si>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</si>
  <si>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</si>
  <si>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</si>
  <si>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</si>
  <si>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</si>
  <si>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</si>
  <si>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</si>
  <si>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</si>
  <si>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</si>
  <si>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</si>
  <si>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</si>
  <si>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</si>
  <si>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</si>
  <si>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</si>
  <si>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</si>
  <si>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</si>
  <si>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</si>
  <si>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</si>
  <si>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</si>
  <si>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</si>
  <si>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</si>
  <si>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</si>
  <si>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</si>
  <si>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</si>
  <si>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</si>
  <si>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</si>
  <si>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</si>
  <si>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</si>
  <si>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</si>
  <si>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</si>
  <si>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</si>
  <si>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</si>
  <si>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</si>
  <si>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</si>
  <si>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</si>
  <si>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</si>
  <si>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</si>
  <si>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</si>
  <si>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</si>
  <si>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</si>
  <si>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</si>
  <si>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</si>
  <si>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</si>
  <si>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</si>
  <si>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</si>
  <si>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</si>
  <si>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</si>
  <si>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</si>
  <si>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</si>
  <si>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</si>
  <si>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</si>
  <si>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</si>
  <si>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</si>
  <si>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</si>
  <si>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</si>
  <si>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</si>
  <si>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</si>
  <si>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</si>
  <si>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</si>
  <si>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</si>
  <si>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</si>
  <si>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</si>
  <si>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</si>
  <si>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</si>
  <si>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</si>
  <si>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</si>
  <si>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</si>
  <si>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</si>
  <si>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</si>
  <si>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</si>
  <si>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</si>
  <si>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</si>
  <si>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</si>
  <si>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</si>
  <si>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</si>
  <si>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</si>
  <si>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</si>
  <si>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</si>
  <si>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</si>
  <si>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</si>
  <si>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</si>
  <si>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</si>
  <si>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</si>
  <si>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</si>
  <si>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</si>
  <si>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</si>
  <si>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</si>
  <si>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</si>
  <si>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</si>
  <si>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</si>
  <si>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</si>
  <si>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</si>
  <si>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</si>
  <si>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</si>
  <si>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</si>
  <si>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</si>
  <si>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</si>
  <si>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</si>
  <si>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</si>
  <si>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</si>
  <si>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</si>
  <si>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</si>
  <si>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</si>
  <si>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</si>
  <si>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</si>
  <si>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</si>
  <si>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</si>
  <si>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</si>
  <si>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</si>
  <si>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</si>
  <si>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</si>
  <si>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</si>
  <si>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</si>
  <si>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</si>
  <si>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</si>
  <si>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</si>
  <si>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</si>
  <si>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</si>
  <si>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</si>
  <si>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</si>
  <si>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</si>
  <si>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</si>
  <si>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</si>
  <si>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</si>
  <si>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</si>
  <si>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</si>
  <si>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</si>
  <si>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</si>
  <si>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</si>
  <si>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</si>
  <si>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</si>
  <si>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</si>
  <si>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</si>
  <si>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</si>
  <si>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</si>
  <si>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</si>
  <si>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</si>
  <si>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</si>
  <si>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</si>
  <si>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</si>
  <si>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</si>
  <si>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</si>
  <si>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</si>
  <si>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</si>
  <si>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</si>
  <si>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</si>
  <si>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</si>
  <si>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</si>
  <si>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</si>
  <si>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</si>
  <si>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</si>
  <si>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</si>
  <si>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</si>
  <si>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</si>
  <si>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</si>
  <si>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</si>
  <si>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</si>
  <si>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</si>
  <si>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</si>
  <si>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</si>
  <si>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</si>
  <si>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</si>
  <si>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</si>
  <si>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</si>
  <si>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</si>
  <si>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</si>
  <si>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</si>
  <si>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</si>
  <si>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</si>
  <si>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</si>
  <si>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</si>
  <si>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</si>
  <si>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</si>
  <si>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</si>
  <si>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</si>
  <si>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</si>
  <si>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</si>
  <si>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</si>
  <si>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</si>
  <si>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</si>
  <si>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</si>
  <si>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</si>
  <si>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</si>
  <si>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</si>
  <si>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</si>
  <si>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</si>
  <si>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</si>
  <si>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</si>
  <si>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</si>
  <si>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</si>
  <si>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</si>
  <si>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</si>
  <si>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</si>
  <si>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</si>
  <si>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</si>
  <si>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</si>
  <si>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</si>
  <si>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</si>
  <si>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</si>
  <si>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</si>
  <si>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</si>
  <si>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</si>
  <si>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</si>
  <si>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</si>
  <si>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</si>
  <si>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</si>
  <si>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</si>
  <si>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</si>
  <si>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</si>
  <si>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</si>
  <si>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</si>
  <si>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</si>
  <si>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</si>
  <si>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</si>
  <si>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</si>
  <si>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</si>
  <si>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</si>
  <si>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</si>
  <si>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</si>
  <si>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</si>
  <si>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</si>
  <si>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</si>
  <si>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</si>
  <si>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</si>
  <si>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</si>
  <si>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</si>
  <si>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</si>
  <si>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</si>
  <si>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</si>
  <si>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</si>
  <si>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</si>
  <si>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</si>
  <si>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</si>
  <si>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</si>
  <si>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</si>
  <si>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</si>
  <si>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</si>
  <si>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</si>
  <si>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</si>
  <si>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</si>
  <si>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</si>
  <si>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</si>
  <si>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</si>
  <si>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</si>
  <si>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</si>
  <si>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</si>
  <si>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</si>
  <si>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</si>
  <si>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</si>
  <si>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</si>
  <si>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</si>
  <si>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</si>
  <si>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</si>
  <si>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</si>
  <si>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</si>
  <si>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</si>
  <si>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</si>
  <si>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</si>
  <si>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</si>
  <si>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</si>
  <si>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</si>
  <si>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</si>
  <si>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</si>
  <si>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</si>
  <si>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</si>
  <si>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</si>
  <si>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</si>
  <si>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</si>
  <si>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</si>
  <si>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</si>
  <si>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</si>
  <si>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</si>
  <si>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</si>
  <si>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</si>
  <si>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</si>
  <si>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</si>
  <si>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</si>
  <si>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</si>
  <si>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</si>
  <si>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</si>
  <si>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</si>
  <si>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</si>
  <si>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</si>
  <si>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</si>
  <si>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</si>
  <si>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</si>
  <si>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</si>
  <si>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</si>
  <si>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</si>
  <si>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</si>
  <si>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</si>
  <si>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</si>
  <si>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</si>
  <si>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</si>
  <si>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</si>
  <si>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</si>
  <si>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</si>
  <si>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</si>
  <si>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</si>
  <si>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</si>
  <si>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</si>
  <si>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</si>
  <si>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</si>
  <si>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</si>
  <si>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</si>
  <si>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</si>
  <si>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</si>
  <si>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</si>
  <si>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</si>
  <si>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</si>
  <si>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</si>
  <si>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</si>
  <si>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</si>
  <si>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</si>
  <si>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</si>
  <si>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</si>
  <si>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</si>
  <si>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</si>
  <si>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</si>
  <si>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</si>
  <si>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</si>
  <si>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</si>
  <si>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</si>
  <si>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</si>
  <si>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</si>
  <si>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</si>
  <si>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</si>
  <si>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</si>
  <si>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</si>
  <si>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</si>
  <si>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</si>
  <si>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</si>
  <si>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</si>
  <si>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</si>
  <si>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</si>
  <si>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</si>
  <si>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</si>
  <si>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</si>
  <si>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</si>
  <si>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</si>
  <si>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</si>
  <si>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</si>
  <si>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</si>
  <si>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</si>
  <si>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</si>
  <si>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</si>
  <si>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</si>
  <si>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</si>
  <si>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</si>
  <si>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</si>
  <si>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</si>
  <si>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</si>
  <si>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</si>
  <si>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</si>
  <si>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</si>
  <si>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</si>
  <si>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</si>
  <si>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</si>
  <si>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</si>
  <si>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</si>
  <si>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</si>
  <si>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</si>
  <si>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</si>
  <si>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</si>
  <si>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</si>
  <si>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</si>
  <si>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</si>
  <si>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</si>
  <si>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</si>
  <si>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</si>
  <si>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</si>
  <si>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</si>
  <si>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</si>
  <si>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</si>
  <si>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</si>
  <si>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</si>
  <si>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</si>
  <si>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</si>
  <si>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</si>
  <si>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</si>
  <si>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</si>
  <si>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</si>
  <si>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</si>
  <si>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</si>
  <si>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</si>
  <si>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</si>
  <si>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</si>
  <si>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</si>
  <si>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</si>
  <si>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</si>
  <si>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</si>
  <si>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</si>
  <si>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</si>
  <si>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</si>
  <si>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</si>
  <si>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</si>
  <si>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</si>
  <si>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</si>
  <si>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</si>
  <si>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</si>
  <si>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</si>
  <si>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</si>
  <si>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</si>
  <si>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</si>
  <si>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</si>
  <si>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</si>
  <si>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</si>
  <si>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</si>
  <si>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</si>
  <si>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</si>
  <si>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</si>
  <si>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</si>
  <si>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</si>
  <si>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</si>
  <si>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</si>
  <si>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</si>
  <si>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</si>
  <si>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</si>
  <si>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</si>
  <si>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</si>
  <si>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</si>
  <si>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</si>
  <si>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</si>
  <si>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</si>
  <si>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</si>
  <si>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</si>
  <si>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</si>
  <si>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</si>
  <si>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</si>
  <si>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</si>
  <si>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</si>
  <si>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</si>
  <si>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</si>
  <si>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</si>
  <si>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</si>
  <si>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</si>
  <si>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</si>
  <si>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</si>
  <si>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</si>
  <si>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</si>
  <si>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</si>
  <si>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</si>
  <si>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</si>
  <si>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</si>
  <si>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</si>
  <si>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</si>
  <si>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</si>
  <si>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</si>
  <si>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</si>
  <si>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</si>
  <si>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</si>
  <si>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</si>
  <si>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</si>
  <si>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</si>
  <si>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</si>
  <si>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</si>
  <si>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</si>
  <si>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</si>
  <si>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</si>
  <si>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</si>
  <si>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</si>
  <si>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</si>
  <si>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</si>
  <si>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</si>
  <si>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</si>
  <si>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</si>
  <si>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</si>
  <si>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</si>
  <si>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</si>
  <si>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</si>
  <si>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</si>
  <si>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</si>
  <si>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</si>
  <si>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</si>
  <si>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</si>
  <si>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</si>
  <si>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</si>
  <si>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</si>
  <si>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</si>
  <si>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</si>
  <si>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</si>
  <si>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</si>
  <si>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</si>
  <si>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</si>
  <si>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</si>
  <si>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</si>
  <si>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</si>
  <si>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</si>
  <si>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</si>
  <si>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</si>
  <si>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</si>
  <si>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</si>
  <si>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</si>
  <si>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</si>
  <si>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</si>
  <si>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</si>
  <si>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</si>
  <si>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</si>
  <si>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</si>
  <si>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</si>
  <si>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</si>
  <si>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</si>
  <si>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</si>
  <si>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</si>
  <si>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</si>
  <si>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</si>
  <si>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</si>
  <si>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</si>
  <si>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</si>
  <si>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</si>
  <si>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</si>
  <si>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</si>
  <si>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</si>
  <si>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</si>
  <si>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</si>
  <si>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</si>
  <si>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</si>
  <si>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</si>
  <si>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</si>
  <si>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</si>
  <si>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</si>
  <si>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</si>
  <si>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</si>
  <si>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</si>
  <si>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</si>
  <si>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</si>
  <si>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</si>
  <si>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</si>
  <si>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</si>
  <si>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</si>
  <si>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</si>
  <si>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</si>
  <si>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</si>
  <si>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</si>
  <si>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</si>
  <si>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</si>
  <si>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</si>
  <si>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</si>
  <si>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</si>
  <si>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</si>
  <si>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</si>
  <si>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</si>
  <si>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</si>
  <si>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</si>
  <si>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</si>
  <si>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</si>
  <si>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</si>
  <si>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</si>
  <si>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</si>
  <si>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</si>
  <si>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</si>
  <si>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</si>
  <si>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</si>
  <si>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</si>
  <si>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</si>
  <si>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</si>
  <si>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</si>
  <si>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</si>
  <si>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</si>
  <si>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</si>
  <si>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</si>
  <si>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</si>
  <si>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</si>
  <si>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</si>
  <si>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</si>
  <si>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</si>
  <si>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</si>
  <si>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</si>
  <si>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</si>
  <si>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</si>
  <si>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</si>
  <si>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</si>
  <si>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</si>
  <si>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</si>
  <si>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</si>
  <si>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</si>
  <si>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</si>
  <si>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</si>
  <si>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</si>
  <si>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</si>
  <si>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</si>
  <si>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</si>
  <si>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</si>
  <si>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</si>
  <si>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</si>
  <si>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</si>
  <si>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</si>
  <si>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</si>
  <si>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</si>
  <si>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</si>
  <si>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</si>
  <si>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</si>
  <si>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</si>
  <si>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</si>
  <si>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</si>
  <si>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</si>
  <si>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</si>
  <si>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</si>
  <si>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</si>
  <si>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</si>
  <si>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</si>
  <si>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</si>
  <si>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</si>
  <si>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</si>
  <si>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</si>
  <si>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</si>
  <si>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</si>
  <si>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</si>
  <si>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</si>
  <si>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</si>
  <si>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</si>
  <si>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</si>
  <si>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</si>
  <si>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</si>
  <si>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</si>
  <si>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</si>
  <si>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</si>
  <si>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</si>
  <si>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</si>
  <si>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</si>
  <si>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</si>
  <si>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</si>
  <si>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</si>
  <si>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</si>
  <si>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</si>
  <si>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</si>
  <si>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</si>
  <si>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</si>
  <si>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</si>
  <si>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</si>
  <si>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</si>
  <si>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</si>
  <si>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</si>
  <si>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</si>
  <si>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</si>
  <si>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</si>
  <si>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</si>
  <si>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</si>
  <si>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</si>
  <si>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</si>
  <si>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</si>
  <si>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</si>
  <si>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</si>
  <si>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</si>
  <si>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</si>
  <si>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</si>
  <si>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</si>
  <si>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</si>
  <si>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</si>
  <si>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</si>
  <si>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</si>
  <si>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</si>
  <si>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</si>
  <si>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</si>
  <si>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</si>
  <si>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</si>
  <si>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</si>
  <si>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</si>
  <si>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</si>
  <si>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</si>
  <si>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</si>
  <si>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</si>
  <si>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</si>
  <si>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</si>
  <si>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</si>
  <si>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</si>
  <si>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</si>
  <si>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</si>
  <si>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</si>
  <si>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</si>
  <si>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</si>
  <si>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</si>
  <si>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</si>
  <si>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</si>
  <si>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</si>
  <si>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</si>
  <si>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</si>
  <si>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</si>
  <si>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</si>
  <si>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</si>
  <si>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</si>
  <si>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</si>
  <si>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</si>
  <si>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</si>
  <si>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</si>
  <si>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</si>
  <si>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</si>
  <si>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</si>
  <si>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</si>
  <si>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</si>
  <si>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</si>
  <si>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</si>
  <si>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</si>
  <si>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</si>
  <si>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</si>
  <si>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</si>
  <si>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</si>
  <si>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</si>
  <si>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</si>
  <si>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</si>
  <si>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</si>
  <si>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</si>
  <si>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</si>
  <si>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</si>
  <si>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</si>
  <si>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</si>
  <si>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</si>
  <si>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</si>
  <si>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</si>
  <si>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</si>
  <si>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</si>
  <si>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</si>
  <si>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</si>
  <si>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</si>
  <si>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</si>
  <si>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</si>
  <si>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</si>
  <si>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</si>
  <si>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</si>
  <si>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</si>
  <si>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</si>
  <si>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</si>
  <si>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</si>
  <si>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</si>
  <si>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</si>
  <si>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</si>
  <si>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</si>
  <si>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</si>
  <si>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</si>
  <si>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</si>
  <si>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</si>
  <si>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</si>
  <si>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</si>
  <si>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</si>
  <si>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</si>
  <si>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</si>
  <si>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</si>
  <si>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</si>
  <si>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</si>
  <si>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</si>
  <si>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</si>
  <si>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</si>
  <si>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</si>
  <si>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</si>
  <si>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</si>
  <si>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</si>
  <si>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</si>
  <si>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</si>
  <si>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</si>
  <si>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</si>
  <si>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</si>
  <si>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</si>
  <si>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</si>
  <si>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</si>
  <si>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</si>
  <si>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</si>
  <si>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</si>
  <si>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</si>
  <si>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</si>
  <si>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</si>
  <si>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</si>
  <si>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</si>
  <si>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</si>
  <si>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</si>
  <si>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</si>
  <si>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</si>
  <si>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</si>
  <si>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</si>
  <si>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</si>
  <si>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</si>
  <si>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</si>
  <si>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</si>
  <si>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</si>
  <si>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</si>
  <si>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</si>
  <si>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</si>
  <si>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</si>
  <si>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</si>
  <si>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</si>
  <si>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</si>
  <si>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</si>
  <si>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</si>
  <si>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</si>
  <si>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</si>
  <si>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</si>
  <si>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</si>
  <si>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</si>
  <si>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</si>
  <si>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</si>
  <si>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</si>
  <si>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</si>
  <si>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</si>
  <si>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</si>
  <si>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</si>
  <si>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</si>
  <si>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</si>
  <si>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</si>
  <si>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</si>
  <si>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</si>
  <si>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</si>
  <si>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</si>
  <si>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</si>
  <si>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</si>
  <si>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</si>
  <si>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</si>
  <si>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</si>
  <si>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</si>
  <si>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</si>
  <si>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</si>
  <si>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</si>
  <si>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</si>
  <si>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</si>
  <si>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</si>
  <si>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</si>
  <si>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</si>
  <si>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</si>
  <si>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</si>
  <si>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</si>
  <si>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</si>
  <si>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</si>
  <si>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</si>
  <si>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</si>
  <si>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</si>
  <si>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</si>
  <si>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</si>
  <si>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</si>
  <si>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</si>
  <si>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</si>
  <si>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</si>
  <si>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</si>
  <si>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</si>
  <si>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</si>
  <si>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</si>
  <si>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</si>
  <si>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</si>
  <si>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</si>
  <si>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</si>
  <si>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</si>
  <si>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</si>
  <si>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</si>
  <si>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</si>
  <si>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</si>
  <si>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</si>
  <si>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</si>
  <si>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</si>
  <si>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</si>
  <si>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</si>
  <si>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</si>
  <si>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</si>
  <si>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</si>
  <si>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</si>
  <si>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</si>
  <si>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</si>
  <si>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</si>
  <si>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</si>
  <si>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</si>
  <si>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</si>
  <si>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</si>
  <si>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</si>
  <si>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</si>
  <si>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</si>
  <si>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</si>
  <si>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</si>
  <si>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</si>
  <si>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</si>
  <si>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</si>
  <si>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</si>
  <si>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</si>
  <si>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</si>
  <si>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</si>
  <si>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</si>
  <si>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</si>
  <si>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</si>
  <si>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</si>
  <si>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</si>
  <si>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</si>
  <si>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</si>
  <si>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</si>
  <si>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</si>
  <si>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</si>
  <si>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</si>
  <si>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</si>
  <si>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</si>
  <si>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</si>
  <si>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</si>
  <si>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</si>
  <si>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</si>
  <si>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</si>
  <si>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</si>
  <si>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</si>
  <si>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</si>
  <si>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</si>
  <si>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</si>
  <si>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</si>
  <si>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</si>
  <si>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</si>
  <si>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</si>
  <si>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</si>
  <si>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</si>
  <si>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</si>
  <si>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</si>
  <si>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</si>
  <si>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</si>
  <si>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</si>
  <si>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</si>
  <si>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</si>
  <si>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</si>
  <si>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</si>
  <si>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</si>
  <si>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</si>
  <si>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</si>
  <si>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</si>
  <si>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</si>
  <si>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</si>
  <si>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</si>
  <si>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</si>
  <si>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</si>
  <si>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</si>
  <si>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</si>
  <si>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</si>
  <si>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</si>
  <si>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</si>
  <si>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</si>
  <si>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</si>
  <si>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</si>
  <si>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</si>
  <si>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</si>
  <si>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</si>
  <si>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</si>
  <si>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</si>
  <si>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</si>
  <si>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</si>
  <si>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</si>
  <si>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</si>
  <si>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</si>
  <si>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</si>
  <si>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</si>
  <si>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</si>
  <si>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</si>
  <si>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</si>
  <si>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</si>
  <si>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</si>
  <si>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</si>
  <si>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</si>
  <si>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</si>
  <si>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</si>
  <si>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</si>
  <si>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</si>
  <si>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</si>
  <si>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</si>
  <si>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</si>
  <si>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</si>
  <si>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</si>
  <si>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</si>
  <si>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</si>
  <si>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</si>
  <si>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</si>
  <si>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</si>
  <si>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</si>
  <si>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</si>
  <si>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</si>
  <si>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</si>
  <si>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</si>
  <si>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</si>
  <si>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</si>
  <si>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</si>
  <si>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</si>
  <si>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</si>
  <si>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</si>
  <si>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</si>
  <si>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</si>
  <si>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</si>
  <si>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</si>
  <si>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</si>
  <si>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</si>
  <si>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</si>
  <si>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</si>
  <si>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</si>
  <si>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</si>
  <si>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</si>
  <si>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</si>
  <si>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</si>
  <si>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</si>
  <si>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</si>
  <si>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</si>
  <si>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</si>
  <si>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</si>
  <si>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</si>
  <si>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</si>
  <si>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</si>
  <si>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</si>
  <si>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</si>
  <si>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</si>
  <si>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</si>
  <si>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</si>
  <si>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</si>
  <si>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</si>
  <si>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</si>
  <si>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</si>
  <si>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</si>
  <si>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</si>
  <si>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</si>
  <si>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</si>
  <si>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</si>
  <si>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</si>
  <si>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</si>
  <si>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</si>
  <si>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</si>
  <si>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</si>
  <si>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</si>
  <si>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</si>
  <si>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</si>
  <si>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</si>
  <si>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</si>
  <si>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</si>
  <si>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</si>
  <si>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</si>
  <si>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</si>
  <si>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</si>
  <si>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</si>
  <si>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</si>
  <si>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</si>
  <si>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</si>
  <si>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</si>
  <si>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</si>
  <si>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</si>
  <si>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</si>
  <si>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</si>
  <si>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</si>
  <si>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</si>
  <si>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</si>
  <si>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</si>
  <si>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</si>
  <si>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</si>
  <si>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</si>
  <si>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</si>
  <si>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</si>
  <si>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</si>
  <si>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</si>
  <si>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</si>
  <si>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</si>
  <si>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</si>
  <si>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</si>
  <si>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</si>
  <si>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</si>
  <si>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</si>
  <si>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</si>
  <si>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</si>
  <si>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</si>
  <si>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</si>
  <si>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</si>
  <si>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</si>
  <si>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</si>
  <si>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</si>
  <si>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</si>
  <si>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</si>
  <si>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</si>
  <si>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</si>
  <si>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</si>
  <si>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</si>
  <si>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</si>
  <si>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</si>
  <si>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</si>
  <si>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</si>
  <si>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</si>
  <si>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</si>
  <si>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</si>
  <si>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</si>
  <si>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</si>
  <si>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</si>
  <si>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</si>
  <si>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</si>
  <si>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</si>
  <si>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</si>
  <si>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</si>
  <si>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</si>
  <si>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</si>
  <si>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</si>
  <si>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</si>
  <si>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</si>
  <si>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</si>
  <si>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</si>
  <si>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</si>
  <si>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</si>
  <si>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</si>
  <si>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</si>
  <si>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</si>
  <si>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</si>
  <si>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</si>
  <si>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</si>
  <si>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</si>
  <si>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</si>
  <si>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</si>
  <si>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</si>
  <si>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</si>
  <si>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</si>
  <si>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</si>
  <si>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</si>
  <si>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</si>
  <si>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</si>
  <si>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</si>
  <si>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</si>
  <si>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</si>
  <si>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</si>
  <si>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</si>
  <si>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</si>
  <si>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</si>
  <si>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</si>
  <si>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</si>
  <si>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</si>
  <si>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</si>
  <si>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</si>
  <si>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</si>
  <si>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</si>
  <si>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</si>
  <si>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</si>
  <si>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</si>
  <si>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</si>
  <si>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</si>
  <si>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</si>
  <si>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</si>
  <si>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</si>
  <si>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</si>
  <si>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</si>
  <si>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</si>
  <si>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</si>
  <si>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</si>
  <si>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</si>
  <si>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</si>
  <si>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</si>
  <si>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</si>
  <si>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</si>
  <si>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</si>
  <si>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</si>
  <si>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</si>
  <si>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</si>
  <si>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</si>
  <si>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</si>
  <si>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</si>
  <si>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</si>
  <si>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</si>
  <si>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</si>
  <si>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</si>
  <si>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</si>
  <si>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</si>
  <si>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</si>
  <si>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</si>
  <si>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</si>
  <si>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</si>
  <si>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</si>
  <si>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</si>
  <si>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</si>
  <si>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</si>
  <si>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</si>
  <si>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</si>
  <si>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</si>
  <si>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</si>
  <si>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</si>
  <si>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</si>
  <si>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</si>
  <si>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</si>
  <si>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</si>
  <si>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</si>
  <si>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</si>
  <si>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</si>
  <si>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</si>
  <si>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</si>
  <si>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</si>
  <si>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</si>
  <si>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</si>
  <si>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</si>
  <si>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</si>
  <si>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</si>
  <si>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</si>
  <si>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</si>
  <si>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</si>
  <si>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</si>
  <si>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</si>
  <si>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</si>
  <si>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</si>
  <si>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</si>
  <si>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</si>
  <si>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</si>
  <si>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</si>
  <si>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</si>
  <si>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</si>
  <si>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</si>
  <si>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</si>
  <si>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</si>
  <si>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</si>
  <si>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</si>
  <si>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</si>
  <si>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</si>
  <si>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</si>
  <si>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</si>
  <si>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</si>
  <si>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</si>
  <si>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</si>
  <si>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</si>
  <si>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</si>
  <si>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</si>
  <si>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</si>
  <si>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</si>
  <si>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</si>
  <si>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</si>
  <si>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</si>
  <si>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</si>
  <si>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</si>
  <si>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</si>
  <si>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</si>
  <si>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</si>
  <si>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</si>
  <si>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</si>
  <si>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</si>
  <si>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</si>
  <si>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</si>
  <si>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</si>
  <si>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</si>
  <si>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</si>
  <si>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</si>
  <si>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</si>
  <si>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</si>
  <si>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</si>
  <si>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</si>
  <si>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</si>
  <si>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</si>
  <si>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</si>
  <si>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</si>
  <si>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</si>
  <si>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</si>
  <si>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</si>
  <si>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</si>
  <si>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</si>
  <si>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</si>
  <si>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</si>
  <si>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</si>
  <si>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</si>
  <si>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</si>
  <si>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</si>
  <si>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</si>
  <si>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</si>
  <si>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</si>
  <si>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</si>
  <si>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</si>
  <si>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</si>
  <si>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</si>
  <si>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</si>
  <si>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</si>
  <si>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</si>
  <si>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</si>
  <si>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</si>
  <si>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</si>
  <si>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</si>
  <si>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</si>
  <si>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</si>
  <si>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</si>
  <si>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</si>
  <si>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</si>
  <si>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</si>
  <si>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</si>
  <si>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</si>
  <si>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</si>
  <si>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</si>
  <si>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</si>
  <si>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</si>
  <si>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</si>
  <si>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</si>
  <si>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</si>
  <si>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</si>
  <si>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</si>
  <si>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</si>
  <si>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</si>
  <si>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</si>
  <si>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</si>
  <si>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</si>
  <si>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</si>
  <si>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</si>
  <si>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</si>
  <si>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</si>
  <si>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</si>
  <si>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</si>
  <si>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</si>
  <si>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</si>
  <si>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</si>
  <si>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</si>
  <si>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</si>
  <si>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</si>
  <si>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</si>
  <si>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</si>
  <si>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</si>
  <si>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</si>
  <si>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</si>
  <si>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</si>
  <si>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</si>
  <si>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</si>
  <si>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</si>
  <si>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</si>
  <si>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</si>
  <si>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</si>
  <si>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</si>
  <si>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</si>
  <si>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</si>
  <si>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</si>
  <si>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</si>
  <si>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</si>
  <si>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</si>
  <si>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</si>
  <si>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</si>
  <si>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</si>
  <si>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</si>
  <si>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</si>
  <si>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</si>
  <si>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</si>
  <si>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</si>
  <si>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</si>
  <si>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</si>
  <si>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</si>
  <si>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</si>
  <si>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</si>
  <si>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</si>
  <si>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</si>
  <si>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</si>
  <si>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</si>
  <si>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</si>
  <si>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</si>
  <si>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</si>
  <si>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</si>
  <si>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</si>
  <si>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</si>
  <si>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</si>
  <si>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</si>
  <si>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</si>
  <si>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</si>
  <si>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</si>
  <si>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</si>
  <si>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</si>
  <si>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</si>
  <si>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</si>
  <si>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</si>
  <si>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</si>
  <si>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</si>
  <si>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</si>
  <si>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</si>
  <si>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</si>
  <si>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</si>
  <si>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</si>
  <si>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</si>
  <si>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</si>
  <si>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</si>
  <si>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</si>
  <si>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</si>
  <si>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</si>
  <si>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</si>
  <si>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</si>
  <si>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</si>
  <si>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</si>
  <si>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</si>
  <si>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</si>
  <si>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</si>
  <si>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</si>
  <si>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</si>
  <si>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</si>
  <si>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</si>
  <si>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</si>
  <si>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</si>
  <si>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</si>
  <si>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</si>
  <si>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</si>
  <si>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</si>
  <si>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</si>
  <si>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</si>
  <si>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</si>
  <si>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</si>
  <si>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</si>
  <si>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</si>
  <si>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</si>
  <si>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</si>
  <si>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</si>
  <si>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</si>
  <si>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</si>
  <si>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</si>
  <si>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</si>
  <si>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</si>
  <si>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</si>
  <si>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</si>
  <si>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</si>
  <si>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</si>
  <si>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</si>
  <si>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</si>
  <si>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</si>
  <si>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</si>
  <si>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</si>
  <si>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</si>
  <si>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</si>
  <si>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</si>
  <si>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</si>
  <si>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</si>
  <si>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</si>
  <si>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</si>
  <si>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</si>
  <si>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</si>
  <si>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</si>
  <si>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</si>
  <si>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</si>
  <si>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</si>
  <si>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</si>
  <si>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</si>
  <si>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</si>
  <si>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</si>
  <si>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</si>
  <si>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</si>
  <si>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</si>
  <si>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</si>
  <si>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</si>
  <si>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</si>
  <si>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</si>
  <si>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</si>
  <si>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</si>
  <si>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</si>
  <si>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</si>
  <si>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</si>
  <si>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</si>
  <si>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</si>
  <si>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</si>
  <si>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</si>
  <si>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</si>
  <si>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</si>
  <si>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</si>
  <si>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</si>
  <si>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</si>
  <si>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</si>
  <si>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</si>
  <si>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</si>
  <si>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</si>
  <si>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</si>
  <si>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</si>
  <si>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</si>
  <si>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</si>
  <si>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</si>
  <si>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</si>
  <si>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</si>
  <si>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</si>
  <si>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</si>
  <si>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</si>
  <si>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</si>
  <si>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</si>
  <si>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</si>
  <si>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</si>
  <si>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</si>
  <si>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</si>
  <si>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</si>
  <si>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</si>
  <si>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</si>
  <si>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</si>
  <si>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</si>
  <si>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</si>
  <si>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</si>
  <si>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</si>
  <si>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</si>
  <si>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</si>
  <si>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</si>
  <si>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</si>
  <si>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</si>
  <si>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</si>
  <si>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</si>
  <si>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</si>
  <si>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</si>
  <si>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</si>
  <si>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</si>
  <si>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</si>
  <si>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</si>
  <si>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</si>
  <si>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</si>
  <si>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</si>
  <si>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</si>
  <si>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</si>
  <si>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</si>
  <si>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</si>
  <si>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</si>
  <si>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</si>
  <si>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</si>
  <si>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</si>
  <si>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</si>
  <si>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</si>
  <si>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</si>
  <si>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</si>
  <si>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</si>
  <si>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</si>
  <si>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</si>
  <si>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</si>
  <si>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</si>
  <si>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</si>
  <si>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</si>
  <si>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</si>
  <si>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</si>
  <si>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</si>
  <si>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</si>
  <si>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</si>
  <si>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</si>
  <si>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</si>
  <si>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</si>
  <si>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</si>
  <si>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</si>
  <si>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</si>
  <si>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</si>
  <si>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</si>
  <si>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</si>
  <si>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</si>
  <si>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</si>
  <si>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</si>
  <si>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</si>
  <si>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</si>
  <si>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</si>
  <si>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</si>
  <si>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</si>
  <si>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</si>
  <si>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</si>
  <si>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</si>
  <si>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</si>
  <si>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</si>
  <si>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</si>
  <si>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</si>
  <si>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</si>
  <si>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</si>
  <si>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</si>
  <si>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</si>
  <si>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</si>
  <si>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</si>
  <si>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</si>
  <si>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</si>
  <si>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</si>
  <si>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</si>
  <si>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</si>
  <si>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</si>
  <si>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</si>
  <si>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</si>
  <si>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</si>
  <si>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</si>
  <si>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</si>
  <si>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</si>
  <si>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</si>
  <si>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</si>
  <si>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</si>
  <si>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</si>
  <si>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</si>
  <si>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</si>
  <si>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</si>
  <si>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</si>
  <si>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</si>
  <si>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</si>
  <si>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</si>
  <si>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</si>
  <si>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</si>
  <si>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</si>
  <si>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</si>
  <si>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</si>
  <si>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</si>
  <si>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</si>
  <si>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</si>
  <si>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</si>
  <si>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</si>
  <si>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</si>
  <si>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</si>
  <si>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</si>
  <si>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</si>
  <si>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</si>
  <si>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</si>
  <si>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</si>
  <si>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</si>
  <si>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</si>
  <si>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</si>
  <si>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</si>
  <si>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</si>
  <si>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</si>
  <si>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</si>
  <si>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</si>
  <si>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</si>
  <si>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</si>
  <si>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</si>
  <si>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</si>
  <si>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</si>
  <si>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</si>
  <si>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</si>
  <si>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</si>
  <si>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</si>
  <si>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</si>
  <si>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</si>
  <si>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</si>
  <si>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</si>
  <si>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</si>
  <si>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</si>
  <si>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</si>
  <si>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</si>
  <si>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</si>
  <si>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</si>
  <si>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</si>
  <si>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</si>
  <si>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</si>
  <si>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</si>
  <si>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</si>
  <si>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</si>
  <si>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</si>
  <si>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</si>
  <si>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</si>
  <si>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</si>
  <si>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</si>
  <si>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</si>
  <si>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</si>
  <si>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</si>
  <si>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</si>
  <si>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</si>
  <si>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</si>
  <si>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</si>
  <si>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</si>
  <si>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</si>
  <si>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</si>
  <si>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</si>
  <si>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</si>
  <si>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</si>
  <si>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</si>
  <si>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</si>
  <si>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</si>
  <si>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</si>
  <si>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</si>
  <si>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</si>
  <si>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</si>
  <si>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</si>
  <si>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</si>
  <si>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</si>
  <si>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</si>
  <si>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</si>
  <si>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</si>
  <si>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</si>
  <si>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</si>
  <si>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</si>
  <si>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</si>
  <si>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</si>
  <si>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</si>
  <si>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</si>
  <si>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</si>
  <si>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</si>
  <si>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</si>
  <si>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</si>
  <si>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</si>
  <si>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</si>
  <si>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</si>
  <si>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</si>
  <si>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</si>
  <si>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</si>
  <si>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</si>
  <si>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</si>
  <si>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</si>
  <si>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</si>
  <si>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</si>
  <si>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</si>
  <si>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</si>
  <si>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</si>
  <si>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</si>
  <si>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</si>
  <si>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</si>
  <si>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</si>
  <si>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</si>
  <si>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</si>
  <si>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</si>
  <si>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</si>
  <si>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</si>
  <si>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</si>
  <si>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</si>
  <si>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</si>
  <si>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</si>
  <si>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</si>
  <si>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</si>
  <si>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</si>
  <si>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</si>
  <si>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</si>
  <si>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</si>
  <si>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</si>
  <si>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</si>
  <si>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</si>
  <si>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</si>
  <si>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</si>
  <si>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</si>
  <si>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</si>
  <si>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</si>
  <si>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</si>
  <si>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</si>
  <si>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</si>
  <si>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</si>
  <si>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</si>
  <si>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</si>
  <si>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</si>
  <si>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</si>
  <si>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</si>
  <si>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</si>
  <si>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</si>
  <si>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</si>
  <si>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</si>
  <si>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</si>
  <si>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</si>
  <si>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</si>
  <si>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</si>
  <si>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</si>
  <si>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</si>
  <si>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</si>
  <si>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</si>
  <si>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</si>
  <si>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</si>
  <si>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</si>
  <si>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</si>
  <si>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</si>
  <si>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</si>
  <si>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</si>
  <si>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</si>
  <si>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</si>
  <si>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</si>
  <si>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</si>
  <si>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</si>
  <si>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</si>
  <si>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</si>
  <si>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</si>
  <si>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</si>
  <si>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</si>
  <si>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</si>
  <si>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</si>
  <si>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</si>
  <si>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</si>
  <si>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</si>
  <si>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</si>
  <si>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</si>
  <si>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</si>
  <si>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</si>
  <si>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</si>
  <si>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</si>
  <si>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</si>
  <si>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</si>
  <si>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</si>
  <si>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</si>
  <si>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</si>
  <si>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</si>
  <si>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</si>
  <si>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</si>
  <si>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</si>
  <si>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</si>
  <si>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</si>
  <si>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</si>
  <si>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</si>
  <si>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</si>
  <si>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</si>
  <si>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</si>
  <si>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</si>
  <si>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</si>
  <si>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</si>
  <si>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</si>
  <si>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</si>
  <si>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</si>
  <si>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</si>
  <si>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</si>
  <si>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</si>
  <si>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</si>
  <si>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</si>
  <si>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</si>
  <si>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</si>
  <si>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</si>
  <si>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</si>
  <si>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</si>
  <si>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</si>
  <si>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</si>
  <si>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</si>
  <si>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</si>
  <si>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</si>
  <si>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</si>
  <si>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</si>
  <si>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</si>
  <si>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</si>
  <si>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</si>
  <si>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</si>
  <si>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</si>
  <si>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</si>
  <si>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</si>
  <si>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</si>
  <si>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</si>
  <si>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</si>
  <si>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</si>
  <si>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</si>
  <si>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</si>
  <si>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</si>
  <si>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</si>
  <si>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</si>
  <si>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</si>
  <si>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</si>
  <si>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</si>
  <si>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</si>
  <si>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</si>
  <si>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</si>
  <si>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</si>
  <si>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</si>
  <si>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</si>
  <si>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</si>
  <si>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</si>
  <si>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</si>
  <si>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</si>
  <si>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</si>
  <si>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</si>
  <si>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</si>
  <si>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</si>
  <si>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</si>
  <si>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</si>
  <si>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</si>
  <si>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</si>
  <si>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</si>
  <si>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</si>
  <si>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</si>
  <si>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</si>
  <si>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</si>
  <si>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</si>
  <si>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</si>
  <si>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</si>
  <si>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</si>
  <si>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</si>
  <si>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</si>
  <si>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</si>
  <si>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</si>
  <si>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</si>
  <si>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</si>
  <si>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</si>
  <si>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</si>
  <si>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</si>
  <si>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</si>
  <si>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</si>
  <si>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</si>
  <si>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</si>
  <si>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</si>
  <si>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</si>
  <si>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</si>
  <si>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</si>
  <si>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</si>
  <si>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</si>
  <si>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</si>
  <si>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</si>
  <si>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</si>
  <si>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</si>
  <si>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</si>
  <si>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</si>
  <si>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</si>
  <si>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</si>
  <si>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</si>
  <si>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</si>
  <si>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</si>
  <si>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</si>
  <si>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</si>
  <si>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</si>
  <si>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</si>
  <si>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</si>
  <si>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</si>
  <si>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</si>
  <si>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</si>
  <si>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</si>
  <si>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</si>
  <si>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</si>
  <si>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</si>
  <si>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</si>
  <si>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</si>
  <si>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</si>
  <si>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</si>
  <si>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</si>
  <si>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</si>
  <si>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</si>
  <si>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</si>
  <si>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</si>
  <si>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</si>
  <si>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</si>
  <si>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</si>
  <si>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</si>
  <si>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</si>
  <si>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</si>
  <si>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</si>
  <si>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</si>
  <si>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</si>
  <si>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</si>
  <si>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</si>
  <si>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</si>
  <si>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</si>
  <si>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</si>
  <si>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</si>
  <si>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</si>
  <si>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</si>
  <si>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</si>
  <si>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</si>
  <si>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</si>
  <si>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</si>
  <si>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</si>
  <si>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</si>
  <si>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</si>
  <si>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</si>
  <si>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</si>
  <si>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</si>
  <si>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</si>
  <si>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</si>
  <si>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</si>
  <si>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</si>
  <si>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</si>
  <si>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</si>
  <si>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</si>
  <si>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</si>
  <si>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</si>
  <si>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</si>
  <si>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</si>
  <si>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</si>
  <si>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</si>
  <si>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</si>
  <si>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</si>
  <si>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</si>
  <si>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</si>
  <si>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</si>
  <si>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</si>
  <si>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</si>
  <si>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</si>
  <si>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</si>
  <si>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</si>
  <si>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</si>
  <si>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</si>
  <si>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</si>
  <si>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</si>
  <si>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</si>
  <si>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</si>
  <si>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</si>
  <si>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</si>
  <si>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</si>
  <si>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</si>
  <si>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</si>
  <si>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</si>
  <si>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</si>
  <si>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</si>
  <si>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</si>
  <si>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</si>
  <si>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</si>
  <si>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</si>
  <si>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</si>
  <si>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</si>
  <si>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</si>
  <si>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</si>
  <si>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</si>
  <si>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</si>
  <si>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</si>
  <si>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</si>
  <si>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</si>
  <si>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</si>
  <si>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</si>
  <si>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</si>
  <si>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</si>
  <si>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</si>
  <si>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</si>
  <si>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</si>
  <si>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</si>
  <si>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</si>
  <si>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</si>
  <si>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</si>
  <si>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</si>
  <si>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</si>
  <si>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</si>
  <si>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</si>
  <si>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</si>
  <si>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</si>
  <si>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</si>
  <si>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</si>
  <si>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</si>
  <si>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</si>
  <si>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</si>
  <si>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</si>
  <si>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</si>
  <si>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</si>
  <si>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</si>
  <si>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</si>
  <si>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</si>
  <si>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</si>
  <si>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</si>
  <si>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</si>
  <si>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</si>
  <si>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</si>
  <si>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</si>
  <si>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</si>
  <si>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</si>
  <si>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</si>
  <si>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</si>
  <si>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</si>
  <si>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</si>
  <si>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</si>
  <si>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</si>
  <si>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</si>
  <si>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</si>
  <si>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</si>
  <si>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</si>
  <si>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</si>
  <si>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</si>
  <si>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</si>
  <si>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</si>
  <si>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</si>
  <si>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</si>
  <si>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</si>
  <si>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</si>
  <si>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</si>
  <si>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</si>
  <si>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</si>
  <si>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</si>
  <si>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</si>
  <si>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</si>
  <si>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</si>
  <si>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</si>
  <si>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</si>
  <si>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</si>
  <si>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</si>
  <si>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</si>
  <si>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</si>
  <si>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</si>
  <si>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</si>
  <si>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</si>
  <si>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</si>
  <si>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</si>
  <si>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</si>
  <si>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</si>
  <si>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</si>
  <si>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</si>
  <si>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</si>
  <si>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</si>
  <si>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</si>
  <si>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</si>
  <si>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</si>
  <si>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</si>
  <si>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</si>
  <si>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</si>
  <si>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</si>
  <si>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</si>
  <si>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</si>
  <si>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</si>
  <si>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</si>
  <si>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</si>
  <si>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</si>
  <si>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</si>
  <si>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</si>
  <si>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</si>
  <si>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</si>
  <si>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</si>
  <si>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</si>
  <si>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</si>
  <si>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</si>
  <si>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</si>
  <si>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</si>
  <si>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</si>
  <si>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</si>
  <si>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</si>
  <si>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</si>
  <si>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</si>
  <si>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</si>
  <si>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</si>
  <si>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</si>
  <si>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</si>
  <si>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</si>
  <si>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</si>
  <si>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</si>
  <si>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</si>
  <si>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</si>
  <si>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</si>
  <si>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</si>
  <si>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</si>
  <si>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</si>
  <si>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</si>
  <si>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</si>
  <si>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</si>
  <si>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</si>
  <si>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</si>
  <si>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</si>
  <si>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</si>
  <si>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</si>
  <si>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</si>
  <si>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</si>
  <si>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</si>
  <si>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</si>
  <si>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</si>
  <si>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</si>
  <si>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</si>
  <si>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</si>
  <si>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</si>
  <si>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</si>
  <si>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</si>
  <si>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</si>
  <si>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</si>
  <si>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</si>
  <si>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</si>
  <si>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</si>
  <si>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</si>
  <si>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</si>
  <si>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</si>
  <si>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</si>
  <si>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</si>
  <si>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</si>
  <si>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</si>
  <si>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</si>
  <si>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</si>
  <si>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</si>
  <si>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</si>
  <si>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</si>
  <si>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</si>
  <si>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</si>
  <si>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</si>
  <si>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</si>
  <si>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</si>
  <si>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</si>
  <si>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</si>
  <si>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</si>
  <si>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</si>
  <si>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</si>
  <si>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</si>
  <si>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</si>
  <si>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</si>
  <si>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</si>
  <si>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</si>
  <si>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</si>
  <si>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</si>
  <si>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</si>
  <si>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</si>
  <si>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</si>
  <si>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</si>
  <si>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</si>
  <si>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</si>
  <si>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</si>
  <si>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</si>
  <si>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</si>
  <si>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</si>
  <si>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</si>
  <si>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</si>
  <si>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</si>
  <si>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</si>
  <si>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</si>
  <si>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</si>
  <si>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</si>
  <si>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</si>
  <si>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</si>
  <si>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</si>
  <si>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</si>
  <si>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</si>
  <si>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</si>
  <si>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</si>
  <si>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</si>
  <si>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</si>
  <si>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</si>
  <si>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</si>
  <si>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</si>
  <si>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</si>
  <si>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</si>
  <si>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</si>
  <si>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</si>
  <si>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</si>
  <si>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</si>
  <si>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</si>
  <si>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</si>
  <si>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</si>
  <si>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</si>
  <si>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</si>
  <si>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</si>
  <si>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</si>
  <si>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</si>
  <si>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</si>
  <si>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</si>
  <si>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</si>
  <si>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</si>
  <si>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</si>
  <si>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</si>
  <si>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</si>
  <si>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</si>
  <si>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</si>
  <si>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</si>
  <si>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</si>
  <si>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</si>
  <si>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</si>
  <si>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</si>
  <si>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</si>
  <si>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</si>
  <si>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</si>
  <si>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</si>
  <si>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</si>
  <si>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</si>
  <si>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</si>
  <si>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</si>
  <si>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</si>
  <si>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</si>
  <si>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</si>
  <si>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</si>
  <si>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</si>
  <si>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</si>
  <si>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</si>
  <si>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</si>
  <si>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</si>
  <si>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</si>
  <si>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</si>
  <si>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</si>
  <si>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</si>
  <si>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</si>
  <si>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</si>
  <si>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</si>
  <si>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</si>
  <si>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</si>
  <si>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</si>
  <si>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</si>
  <si>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</si>
  <si>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</si>
  <si>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</si>
  <si>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</si>
  <si>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</si>
  <si>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</si>
  <si>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</si>
  <si>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</si>
  <si>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</si>
  <si>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</si>
  <si>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</si>
  <si>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</si>
  <si>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</si>
  <si>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</si>
  <si>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</si>
  <si>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</si>
  <si>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</si>
  <si>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</si>
  <si>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</si>
  <si>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</si>
  <si>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</si>
  <si>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</si>
  <si>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</si>
  <si>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</si>
  <si>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</si>
  <si>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</si>
  <si>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</si>
  <si>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</si>
  <si>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</si>
  <si>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</si>
  <si>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</si>
  <si>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</si>
  <si>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</si>
  <si>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</si>
  <si>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</si>
  <si>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</si>
  <si>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</si>
  <si>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</si>
  <si>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</si>
  <si>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</si>
  <si>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</si>
  <si>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</si>
  <si>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</si>
  <si>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</si>
  <si>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</si>
  <si>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</si>
  <si>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</si>
  <si>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</si>
  <si>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</si>
  <si>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</si>
  <si>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</si>
  <si>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</si>
  <si>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</si>
  <si>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</si>
  <si>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</si>
  <si>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</si>
  <si>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</si>
  <si>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</si>
  <si>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</si>
  <si>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</si>
  <si>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</si>
  <si>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</si>
  <si>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</si>
  <si>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</si>
  <si>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</si>
  <si>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</si>
  <si>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</si>
  <si>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</si>
  <si>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</si>
  <si>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</si>
  <si>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</si>
  <si>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</si>
  <si>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</si>
  <si>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</si>
  <si>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</si>
  <si>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</si>
  <si>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</si>
  <si>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</si>
  <si>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</si>
  <si>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</si>
  <si>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</si>
  <si>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</si>
  <si>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</si>
  <si>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</si>
  <si>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</si>
  <si>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</si>
  <si>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</si>
  <si>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</si>
  <si>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</si>
  <si>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</si>
  <si>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</si>
  <si>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</si>
  <si>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</si>
  <si>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</si>
  <si>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</si>
  <si>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</si>
  <si>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</si>
  <si>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</si>
  <si>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</si>
  <si>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</si>
  <si>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</si>
  <si>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</si>
  <si>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</si>
  <si>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</si>
  <si>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</si>
  <si>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</si>
  <si>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</si>
  <si>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</si>
  <si>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</si>
  <si>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</si>
  <si>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</si>
  <si>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</si>
  <si>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</si>
  <si>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</si>
  <si>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</si>
  <si>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</si>
  <si>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</si>
  <si>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</si>
  <si>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</si>
  <si>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</si>
  <si>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</si>
  <si>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</si>
  <si>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</si>
  <si>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</si>
  <si>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</si>
  <si>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</si>
  <si>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</si>
  <si>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</si>
  <si>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</si>
  <si>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</si>
  <si>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</si>
  <si>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</si>
  <si>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</si>
  <si>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</si>
  <si>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</si>
  <si>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</si>
  <si>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</si>
  <si>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</si>
  <si>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</si>
  <si>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</si>
  <si>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</si>
  <si>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</si>
  <si>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</si>
  <si>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</si>
  <si>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</si>
  <si>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</si>
  <si>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</si>
  <si>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</si>
  <si>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</si>
  <si>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</si>
  <si>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</si>
  <si>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</si>
  <si>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</si>
  <si>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</si>
  <si>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</si>
  <si>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</si>
  <si>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</si>
  <si>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</si>
  <si>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</si>
  <si>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</si>
  <si>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</si>
  <si>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</si>
  <si>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</si>
  <si>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</si>
  <si>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</si>
  <si>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</si>
  <si>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</si>
  <si>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</si>
  <si>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</si>
  <si>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</si>
  <si>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</si>
  <si>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</si>
  <si>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</si>
  <si>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</si>
  <si>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</si>
  <si>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</si>
  <si>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</si>
  <si>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</si>
  <si>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</si>
  <si>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</si>
  <si>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</si>
  <si>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</si>
  <si>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</si>
  <si>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</si>
  <si>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</si>
  <si>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</si>
  <si>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</si>
  <si>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</si>
  <si>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</si>
  <si>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</si>
  <si>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</si>
  <si>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</si>
  <si>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</si>
  <si>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</si>
  <si>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</si>
  <si>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</si>
  <si>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</si>
  <si>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</si>
  <si>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</si>
  <si>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</si>
  <si>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</si>
  <si>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</si>
  <si>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</si>
  <si>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</si>
  <si>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</si>
  <si>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</si>
  <si>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</si>
  <si>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</si>
  <si>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</si>
  <si>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</si>
  <si>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</si>
  <si>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</si>
  <si>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</si>
  <si>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</si>
  <si>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</si>
  <si>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</si>
  <si>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</si>
  <si>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</si>
  <si>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</si>
  <si>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</si>
  <si>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</si>
  <si>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</si>
  <si>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</si>
  <si>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</si>
  <si>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</si>
  <si>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</si>
  <si>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</si>
  <si>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</si>
  <si>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</si>
  <si>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</si>
  <si>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</si>
  <si>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</si>
  <si>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</si>
  <si>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</si>
  <si>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</si>
  <si>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</si>
  <si>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</si>
  <si>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</si>
  <si>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</si>
  <si>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</si>
  <si>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</si>
  <si>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</si>
  <si>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</si>
  <si>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</si>
  <si>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</si>
  <si>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</si>
  <si>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</si>
  <si>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</si>
  <si>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</si>
  <si>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</si>
  <si>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</si>
  <si>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</si>
  <si>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</si>
  <si>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</si>
  <si>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</si>
  <si>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</si>
  <si>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</si>
  <si>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</si>
  <si>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</si>
  <si>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</si>
  <si>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</si>
  <si>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</si>
  <si>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</si>
  <si>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</si>
  <si>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</si>
  <si>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</si>
  <si>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</si>
  <si>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</si>
  <si>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</si>
  <si>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</si>
  <si>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</si>
  <si>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</si>
  <si>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</si>
  <si>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</si>
  <si>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</si>
  <si>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</si>
  <si>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</si>
  <si>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</si>
  <si>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</si>
  <si>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</si>
  <si>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</si>
  <si>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</si>
  <si>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</si>
  <si>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</si>
  <si>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</si>
  <si>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</si>
  <si>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</si>
  <si>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</si>
  <si>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</si>
  <si>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</si>
  <si>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</si>
  <si>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</si>
  <si>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</si>
  <si>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</si>
  <si>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</si>
  <si>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</si>
  <si>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</si>
  <si>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</si>
  <si>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</si>
  <si>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</si>
  <si>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</si>
  <si>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</si>
  <si>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</si>
  <si>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</si>
  <si>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</si>
  <si>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</si>
  <si>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</si>
  <si>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</si>
  <si>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</si>
  <si>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</si>
  <si>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</si>
  <si>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</si>
  <si>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</si>
  <si>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</si>
  <si>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</si>
  <si>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</si>
  <si>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</si>
  <si>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</si>
  <si>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</si>
  <si>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</si>
  <si>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</si>
  <si>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</si>
  <si>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</si>
  <si>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</si>
  <si>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</si>
  <si>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</si>
  <si>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</si>
  <si>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</si>
  <si>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</si>
  <si>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</si>
  <si>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</si>
  <si>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</si>
  <si>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</si>
  <si>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</si>
  <si>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</si>
  <si>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</si>
  <si>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</si>
  <si>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</si>
  <si>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</si>
  <si>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</si>
  <si>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</si>
  <si>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</si>
  <si>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</si>
  <si>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</si>
  <si>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</si>
  <si>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</si>
  <si>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</si>
  <si>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</si>
  <si>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</si>
  <si>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</si>
  <si>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</si>
  <si>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</si>
  <si>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</si>
  <si>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</si>
  <si>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</si>
  <si>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</si>
  <si>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</si>
  <si>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</si>
  <si>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</si>
  <si>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</si>
  <si>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</si>
  <si>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</si>
  <si>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</si>
  <si>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</si>
  <si>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</si>
  <si>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</si>
  <si>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</si>
  <si>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</si>
  <si>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</si>
  <si>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</si>
  <si>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</si>
  <si>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</si>
  <si>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</si>
  <si>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</si>
  <si>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</si>
  <si>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</si>
  <si>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</si>
  <si>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</si>
  <si>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</si>
  <si>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</si>
  <si>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</si>
  <si>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</si>
  <si>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</si>
  <si>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</si>
  <si>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</si>
  <si>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</si>
  <si>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</si>
  <si>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</si>
  <si>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</si>
  <si>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</si>
  <si>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</si>
  <si>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</si>
  <si>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</si>
  <si>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</si>
  <si>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</si>
  <si>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</si>
  <si>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</si>
  <si>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</si>
  <si>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</si>
  <si>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</si>
  <si>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</si>
  <si>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</si>
  <si>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</si>
  <si>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</si>
  <si>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</si>
  <si>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</si>
  <si>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</si>
  <si>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</si>
  <si>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</si>
  <si>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</si>
  <si>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</si>
  <si>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</si>
  <si>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</si>
  <si>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</si>
  <si>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</si>
  <si>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</si>
  <si>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</si>
  <si>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</si>
  <si>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</si>
  <si>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</si>
  <si>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</si>
  <si>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</si>
  <si>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</si>
  <si>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</si>
  <si>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</si>
  <si>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</si>
  <si>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</si>
  <si>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</si>
  <si>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</si>
  <si>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</si>
  <si>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</si>
  <si>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</si>
  <si>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</si>
  <si>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</si>
  <si>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</si>
  <si>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</si>
  <si>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</si>
  <si>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</si>
  <si>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</si>
  <si>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</si>
  <si>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</si>
  <si>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</si>
  <si>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</si>
  <si>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</si>
  <si>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</si>
  <si>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</si>
  <si>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</si>
  <si>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</si>
  <si>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</si>
  <si>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</si>
  <si>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</si>
  <si>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</si>
  <si>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</si>
  <si>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</si>
  <si>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</si>
  <si>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</si>
  <si>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</si>
  <si>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</si>
  <si>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</si>
  <si>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</si>
  <si>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</si>
  <si>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</si>
  <si>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</si>
  <si>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</si>
  <si>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</si>
  <si>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</si>
  <si>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</si>
  <si>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</si>
  <si>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</si>
  <si>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</si>
  <si>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</si>
  <si>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</si>
  <si>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</si>
  <si>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</si>
  <si>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</si>
  <si>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</si>
  <si>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</si>
  <si>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</si>
  <si>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</si>
  <si>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</si>
  <si>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</si>
  <si>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</si>
  <si>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</si>
  <si>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</si>
  <si>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</si>
  <si>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</si>
  <si>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</si>
  <si>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</si>
  <si>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</si>
  <si>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</si>
  <si>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</si>
  <si>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</si>
  <si>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</si>
  <si>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</si>
  <si>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</si>
  <si>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</si>
  <si>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</si>
  <si>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</si>
  <si>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</si>
  <si>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</si>
  <si>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</si>
  <si>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</si>
  <si>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</si>
  <si>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</si>
  <si>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</si>
  <si>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</si>
  <si>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</si>
  <si>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</si>
  <si>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</si>
  <si>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</si>
  <si>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</si>
  <si>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</si>
  <si>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</si>
  <si>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</si>
  <si>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</si>
  <si>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</si>
  <si>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</si>
  <si>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</si>
  <si>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</si>
  <si>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</si>
  <si>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</si>
  <si>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</si>
  <si>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</si>
  <si>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</si>
  <si>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</si>
  <si>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</si>
  <si>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</si>
  <si>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</si>
  <si>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</si>
  <si>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</si>
  <si>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</si>
  <si>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</si>
  <si>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</si>
  <si>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</si>
  <si>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</si>
  <si>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</si>
  <si>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</si>
  <si>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</si>
  <si>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</si>
  <si>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</si>
  <si>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</si>
  <si>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</si>
  <si>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</si>
  <si>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</si>
  <si>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</si>
  <si>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</si>
  <si>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</si>
  <si>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</si>
  <si>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</si>
  <si>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</si>
  <si>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</si>
  <si>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</si>
  <si>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</si>
  <si>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</si>
  <si>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</si>
  <si>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</si>
  <si>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</si>
  <si>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</si>
  <si>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</si>
  <si>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</si>
  <si>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</si>
  <si>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</si>
  <si>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</si>
  <si>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</si>
  <si>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</si>
  <si>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</si>
  <si>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</si>
  <si>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</si>
  <si>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</si>
  <si>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</si>
  <si>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</si>
  <si>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</si>
  <si>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</si>
  <si>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</si>
  <si>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</si>
  <si>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</si>
  <si>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</si>
  <si>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</si>
  <si>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</si>
  <si>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</si>
  <si>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</si>
  <si>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</si>
  <si>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</si>
  <si>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</si>
  <si>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</si>
  <si>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</si>
  <si>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</si>
  <si>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</si>
  <si>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</si>
  <si>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</si>
  <si>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</si>
  <si>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</si>
  <si>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</si>
  <si>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</si>
  <si>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</si>
  <si>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</si>
  <si>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</si>
  <si>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</si>
  <si>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</si>
  <si>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</si>
  <si>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</si>
  <si>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</si>
  <si>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</si>
  <si>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</si>
  <si>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</si>
  <si>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</si>
  <si>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</si>
  <si>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</si>
  <si>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</si>
  <si>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</si>
  <si>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</si>
  <si>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</si>
  <si>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</si>
  <si>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</si>
  <si>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</si>
  <si>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</si>
  <si>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</si>
  <si>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</si>
  <si>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</si>
  <si>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</si>
  <si>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</si>
  <si>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</si>
  <si>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</si>
  <si>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</si>
  <si>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</si>
  <si>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</si>
  <si>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</si>
  <si>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</si>
  <si>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</si>
  <si>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</si>
  <si>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</si>
  <si>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</si>
  <si>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</si>
  <si>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</si>
  <si>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</si>
  <si>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</si>
  <si>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</si>
  <si>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</si>
  <si>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</si>
  <si>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</si>
  <si>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</si>
  <si>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</si>
  <si>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</si>
  <si>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</si>
  <si>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</si>
  <si>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</si>
  <si>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</si>
  <si>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</si>
  <si>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</si>
  <si>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</si>
  <si>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</si>
  <si>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</si>
  <si>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</si>
  <si>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</si>
  <si>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</si>
  <si>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</si>
  <si>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</si>
  <si>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</si>
  <si>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</si>
  <si>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</si>
  <si>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</si>
  <si>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</si>
  <si>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</si>
  <si>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</si>
  <si>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</si>
  <si>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</si>
  <si>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</si>
  <si>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</si>
  <si>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</si>
  <si>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</si>
  <si>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</si>
  <si>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</si>
  <si>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</si>
  <si>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</si>
  <si>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</si>
  <si>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</si>
  <si>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</si>
  <si>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</si>
  <si>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</si>
  <si>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</si>
  <si>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</si>
  <si>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</si>
  <si>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</si>
  <si>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</si>
  <si>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</si>
  <si>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</si>
  <si>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</si>
  <si>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</si>
  <si>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</si>
  <si>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</si>
  <si>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</si>
  <si>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</si>
  <si>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</si>
  <si>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</si>
  <si>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</si>
  <si>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</si>
  <si>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</si>
  <si>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</si>
  <si>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</si>
  <si>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</si>
  <si>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</si>
  <si>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</si>
  <si>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</si>
  <si>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</si>
  <si>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</si>
  <si>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</si>
  <si>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</si>
  <si>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</si>
  <si>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</si>
  <si>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</si>
  <si>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</si>
  <si>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</si>
  <si>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</si>
  <si>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</si>
  <si>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</si>
  <si>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</si>
  <si>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</si>
  <si>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</si>
  <si>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</si>
  <si>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</si>
  <si>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</si>
  <si>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</si>
  <si>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</si>
  <si>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</si>
  <si>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</si>
  <si>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</si>
  <si>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</si>
  <si>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</si>
  <si>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</si>
  <si>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</si>
  <si>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</si>
  <si>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</si>
  <si>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</si>
  <si>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</si>
  <si>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</si>
  <si>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</si>
  <si>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</si>
  <si>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</si>
  <si>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</si>
  <si>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</si>
  <si>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</si>
  <si>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</si>
  <si>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</si>
  <si>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</si>
  <si>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</si>
  <si>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</si>
  <si>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</si>
  <si>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</si>
  <si>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</si>
  <si>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</si>
  <si>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</si>
  <si>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</si>
  <si>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</si>
  <si>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</si>
  <si>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</si>
  <si>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</si>
  <si>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</si>
  <si>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</si>
  <si>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</si>
  <si>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</si>
  <si>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</si>
  <si>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</si>
  <si>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</si>
  <si>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</si>
  <si>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</si>
  <si>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</si>
  <si>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</si>
  <si>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</si>
  <si>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</si>
  <si>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</si>
  <si>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</si>
  <si>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</si>
  <si>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</si>
  <si>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</si>
  <si>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</si>
  <si>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</si>
  <si>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</si>
  <si>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</si>
  <si>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</si>
  <si>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</si>
  <si>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</si>
  <si>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</si>
  <si>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</si>
  <si>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</si>
  <si>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</si>
  <si>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</si>
  <si>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</si>
  <si>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</si>
  <si>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</si>
  <si>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</si>
  <si>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</si>
  <si>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</si>
  <si>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</si>
  <si>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</si>
  <si>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</si>
  <si>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</si>
  <si>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</si>
  <si>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</si>
  <si>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</si>
  <si>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</si>
  <si>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</si>
  <si>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</si>
  <si>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</si>
  <si>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</si>
  <si>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</si>
  <si>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</si>
  <si>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</si>
  <si>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</si>
  <si>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</si>
  <si>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</si>
  <si>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</si>
  <si>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</si>
  <si>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</si>
  <si>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</si>
  <si>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</si>
  <si>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</si>
  <si>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</si>
  <si>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</si>
  <si>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</si>
  <si>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</si>
  <si>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</si>
  <si>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</si>
  <si>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</si>
  <si>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</si>
  <si>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</si>
  <si>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</si>
  <si>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</si>
  <si>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</si>
  <si>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</si>
  <si>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</si>
  <si>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</si>
  <si>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</si>
  <si>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</si>
  <si>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</si>
  <si>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</si>
  <si>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</si>
  <si>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</si>
  <si>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</si>
  <si>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</si>
  <si>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</si>
  <si>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</si>
  <si>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</si>
  <si>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</si>
  <si>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</si>
  <si>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</si>
  <si>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</si>
  <si>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</si>
  <si>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</si>
  <si>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</si>
  <si>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</si>
  <si>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</si>
  <si>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</si>
  <si>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</si>
  <si>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</si>
  <si>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</si>
  <si>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</si>
  <si>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</si>
  <si>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</si>
  <si>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</si>
  <si>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</si>
  <si>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</si>
  <si>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</si>
  <si>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</si>
  <si>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</si>
  <si>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</si>
  <si>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</si>
  <si>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</si>
  <si>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</si>
  <si>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</si>
  <si>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</si>
  <si>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</si>
  <si>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</si>
  <si>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</si>
  <si>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</si>
  <si>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</si>
  <si>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</si>
  <si>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</si>
  <si>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</si>
  <si>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</si>
  <si>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</si>
  <si>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</si>
  <si>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</si>
  <si>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</si>
  <si>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</si>
  <si>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</si>
  <si>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</si>
  <si>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</si>
  <si>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</si>
  <si>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</si>
  <si>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</si>
  <si>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</si>
  <si>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</si>
  <si>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</si>
  <si>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</si>
  <si>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</si>
  <si>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</si>
  <si>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</si>
  <si>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</si>
  <si>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</si>
  <si>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</si>
  <si>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</si>
  <si>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</si>
  <si>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</si>
  <si>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</si>
  <si>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</si>
  <si>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</si>
  <si>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</si>
  <si>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</si>
  <si>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</si>
  <si>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</si>
  <si>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</si>
  <si>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</si>
  <si>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</si>
  <si>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</si>
  <si>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</si>
  <si>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</si>
  <si>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</si>
  <si>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</si>
  <si>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</si>
  <si>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</si>
  <si>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</si>
  <si>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</si>
  <si>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</si>
  <si>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</si>
  <si>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</si>
  <si>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</si>
  <si>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</si>
  <si>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</si>
  <si>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</si>
  <si>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</si>
  <si>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</si>
  <si>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</si>
  <si>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</si>
  <si>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</si>
  <si>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</si>
  <si>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</si>
  <si>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</si>
  <si>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</si>
  <si>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</si>
  <si>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</si>
  <si>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</si>
  <si>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</si>
  <si>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</si>
  <si>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</si>
  <si>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</si>
  <si>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</si>
  <si>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</si>
  <si>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</si>
  <si>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</si>
  <si>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</si>
  <si>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</si>
  <si>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</si>
  <si>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</si>
  <si>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</si>
  <si>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</si>
  <si>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</si>
  <si>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</si>
  <si>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</si>
  <si>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</si>
  <si>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</si>
  <si>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</si>
  <si>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</si>
  <si>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</si>
  <si>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</si>
  <si>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</si>
  <si>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</si>
  <si>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</si>
  <si>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</si>
  <si>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</si>
  <si>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</si>
  <si>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</si>
  <si>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</si>
  <si>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</si>
  <si>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</si>
  <si>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</si>
  <si>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</si>
  <si>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</si>
  <si>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</si>
  <si>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</si>
  <si>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</si>
  <si>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</si>
  <si>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</si>
  <si>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</si>
  <si>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</si>
  <si>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</si>
  <si>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</si>
  <si>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</si>
  <si>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</si>
  <si>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</si>
  <si>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</si>
  <si>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</si>
  <si>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</si>
  <si>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</si>
  <si>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</si>
  <si>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</si>
  <si>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</si>
  <si>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</si>
  <si>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</si>
  <si>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</si>
  <si>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</si>
  <si>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</si>
  <si>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</si>
  <si>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</si>
  <si>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</si>
  <si>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</si>
  <si>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</si>
  <si>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</si>
  <si>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</si>
  <si>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</si>
  <si>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</si>
  <si>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</si>
  <si>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</si>
  <si>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</si>
  <si>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</si>
  <si>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</si>
  <si>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</si>
  <si>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</si>
  <si>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</si>
  <si>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</si>
  <si>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</si>
  <si>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</si>
  <si>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</si>
  <si>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</si>
  <si>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</si>
  <si>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</si>
  <si>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</si>
  <si>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</si>
  <si>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</si>
  <si>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</si>
  <si>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</si>
  <si>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</si>
  <si>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</si>
  <si>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</si>
  <si>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</si>
  <si>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</si>
  <si>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</si>
  <si>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</si>
  <si>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</si>
  <si>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</si>
  <si>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</si>
  <si>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</si>
  <si>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</si>
  <si>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</si>
  <si>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</si>
  <si>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</si>
  <si>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</si>
  <si>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</si>
  <si>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</si>
  <si>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</si>
  <si>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</si>
  <si>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</si>
  <si>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</si>
  <si>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</si>
  <si>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</si>
  <si>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</si>
  <si>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</si>
  <si>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</si>
  <si>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</si>
  <si>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</si>
  <si>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</si>
  <si>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</si>
  <si>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</si>
  <si>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</si>
  <si>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</si>
  <si>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</si>
  <si>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</si>
  <si>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</si>
  <si>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</si>
  <si>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</si>
  <si>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</si>
  <si>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</si>
  <si>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</si>
  <si>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</si>
  <si>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</si>
  <si>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</si>
  <si>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</si>
  <si>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</si>
  <si>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</si>
  <si>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</si>
  <si>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</si>
  <si>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</si>
  <si>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</si>
  <si>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</si>
  <si>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</si>
  <si>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</si>
  <si>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</si>
  <si>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</si>
  <si>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</si>
  <si>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</si>
  <si>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</si>
  <si>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</si>
  <si>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</si>
  <si>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</si>
  <si>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</si>
  <si>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</si>
  <si>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</si>
  <si>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</si>
  <si>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</si>
  <si>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</si>
  <si>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</si>
  <si>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</si>
  <si>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</si>
  <si>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</si>
  <si>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</si>
  <si>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</si>
  <si>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</si>
  <si>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</si>
  <si>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</si>
  <si>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</si>
  <si>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</si>
  <si>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</si>
  <si>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</si>
  <si>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</si>
  <si>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</si>
  <si>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</si>
  <si>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</si>
  <si>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</si>
  <si>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</si>
  <si>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</si>
  <si>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</si>
  <si>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</si>
  <si>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</si>
  <si>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</si>
  <si>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</si>
  <si>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</si>
  <si>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</si>
  <si>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</si>
  <si>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</si>
  <si>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</si>
  <si>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</si>
  <si>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</si>
  <si>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</si>
  <si>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</si>
  <si>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</si>
  <si>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</si>
  <si>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</si>
  <si>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</si>
  <si>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</si>
  <si>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</si>
  <si>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</si>
  <si>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</si>
  <si>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</si>
  <si>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</si>
  <si>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</si>
  <si>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</si>
  <si>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</si>
  <si>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</si>
  <si>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</si>
  <si>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</si>
  <si>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</si>
  <si>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</si>
  <si>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</si>
  <si>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</si>
  <si>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</si>
  <si>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</si>
  <si>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</si>
  <si>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</si>
  <si>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</si>
  <si>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</si>
  <si>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</si>
  <si>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</si>
  <si>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</si>
  <si>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</si>
  <si>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</si>
  <si>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</si>
  <si>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</si>
  <si>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</si>
  <si>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</si>
  <si>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</si>
  <si>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</si>
  <si>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</si>
  <si>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</si>
  <si>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</si>
  <si>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</si>
  <si>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</si>
  <si>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</si>
  <si>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</si>
  <si>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</si>
  <si>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</si>
  <si>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</si>
  <si>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</si>
  <si>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</si>
  <si>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</si>
  <si>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</si>
  <si>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</si>
  <si>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</si>
  <si>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</si>
  <si>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</si>
  <si>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</si>
  <si>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</si>
  <si>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</si>
  <si>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</si>
  <si>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</si>
  <si>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</si>
  <si>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</si>
  <si>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</si>
  <si>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</si>
  <si>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</si>
  <si>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</si>
  <si>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</si>
  <si>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</si>
  <si>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</si>
  <si>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</si>
  <si>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</si>
  <si>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</si>
  <si>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</si>
  <si>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</si>
  <si>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</si>
  <si>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</si>
  <si>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</si>
  <si>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</si>
  <si>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</si>
  <si>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</si>
  <si>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</si>
  <si>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</si>
  <si>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</si>
  <si>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</si>
  <si>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</si>
  <si>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</si>
  <si>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</si>
  <si>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</si>
  <si>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</si>
  <si>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</si>
  <si>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</si>
  <si>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</si>
  <si>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</si>
  <si>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</si>
  <si>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</si>
  <si>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</si>
  <si>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</si>
  <si>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</si>
  <si>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</si>
  <si>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</si>
  <si>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</si>
  <si>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</si>
  <si>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</si>
  <si>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</si>
  <si>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</si>
  <si>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</si>
  <si>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</si>
  <si>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</si>
  <si>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</si>
  <si>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</si>
  <si>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</si>
  <si>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</si>
  <si>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</si>
  <si>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</si>
  <si>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</si>
  <si>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</si>
  <si>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</si>
  <si>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</si>
  <si>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</si>
  <si>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</si>
  <si>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</si>
  <si>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</si>
  <si>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</si>
  <si>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</si>
  <si>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</si>
  <si>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</si>
  <si>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</si>
  <si>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</si>
  <si>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</si>
  <si>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</si>
  <si>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</si>
  <si>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</si>
  <si>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</si>
  <si>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</si>
  <si>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</si>
  <si>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</si>
  <si>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</si>
  <si>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</si>
  <si>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</si>
  <si>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</si>
  <si>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</si>
  <si>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</si>
  <si>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</si>
  <si>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</si>
  <si>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</si>
  <si>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</si>
  <si>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</si>
  <si>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</si>
  <si>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</si>
  <si>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</si>
  <si>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</si>
  <si>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</si>
  <si>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</si>
  <si>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</si>
  <si>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</si>
  <si>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</si>
  <si>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</si>
  <si>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</si>
  <si>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</si>
  <si>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</si>
  <si>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</si>
  <si>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</si>
  <si>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</si>
  <si>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</si>
  <si>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</si>
  <si>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</si>
  <si>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</si>
  <si>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</si>
  <si>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</si>
  <si>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</si>
  <si>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</si>
  <si>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</si>
  <si>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</si>
  <si>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</si>
  <si>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</si>
  <si>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</si>
  <si>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</si>
  <si>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</si>
  <si>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</si>
  <si>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</si>
  <si>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</si>
  <si>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</si>
  <si>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</si>
  <si>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</si>
  <si>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</si>
  <si>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</si>
  <si>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</si>
  <si>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</si>
  <si>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</si>
  <si>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</si>
  <si>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</si>
  <si>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</si>
  <si>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</si>
  <si>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</si>
  <si>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</si>
  <si>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</si>
  <si>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</si>
  <si>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</si>
  <si>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</si>
  <si>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</si>
  <si>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</si>
  <si>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</si>
  <si>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</si>
  <si>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</si>
  <si>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</si>
  <si>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</si>
  <si>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</si>
  <si>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</si>
  <si>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</si>
  <si>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</si>
  <si>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</si>
  <si>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</si>
  <si>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</si>
  <si>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</si>
  <si>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</si>
  <si>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</si>
  <si>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</si>
  <si>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</si>
  <si>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</si>
  <si>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</si>
  <si>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</si>
  <si>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</si>
  <si>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</si>
  <si>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</si>
  <si>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</si>
  <si>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</si>
  <si>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</si>
  <si>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</si>
  <si>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</si>
  <si>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</si>
  <si>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</si>
  <si>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</si>
  <si>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</si>
  <si>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</si>
  <si>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</si>
  <si>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</si>
  <si>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</si>
  <si>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</si>
  <si>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</si>
  <si>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</si>
  <si>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</si>
  <si>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</si>
  <si>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</si>
  <si>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</si>
  <si>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</si>
  <si>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</si>
  <si>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</si>
  <si>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</si>
  <si>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</si>
  <si>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</si>
  <si>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</si>
  <si>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</si>
  <si>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</si>
  <si>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</si>
  <si>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</si>
  <si>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</si>
  <si>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</si>
  <si>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</si>
  <si>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</si>
  <si>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</si>
  <si>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</si>
  <si>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</si>
  <si>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</si>
  <si>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</si>
  <si>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</si>
  <si>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</si>
  <si>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</si>
  <si>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</si>
  <si>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</si>
  <si>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</si>
  <si>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</si>
  <si>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</si>
  <si>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</si>
  <si>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</si>
  <si>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</si>
  <si>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</si>
  <si>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</si>
  <si>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</si>
  <si>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</si>
  <si>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</si>
  <si>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</si>
  <si>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</si>
  <si>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</si>
  <si>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</si>
  <si>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</si>
  <si>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</si>
  <si>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</si>
  <si>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</si>
  <si>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</si>
  <si>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</si>
  <si>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</si>
  <si>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</si>
  <si>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</si>
  <si>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</si>
  <si>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</si>
  <si>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</si>
  <si>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</si>
  <si>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</si>
  <si>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</si>
  <si>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</si>
  <si>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</si>
  <si>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</si>
  <si>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</si>
  <si>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</si>
  <si>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</si>
  <si>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</si>
  <si>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</si>
  <si>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</si>
  <si>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</si>
  <si>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</si>
  <si>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</si>
  <si>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</si>
  <si>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</si>
  <si>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</si>
  <si>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</si>
  <si>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</si>
  <si>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</si>
  <si>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</si>
  <si>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</si>
  <si>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</si>
  <si>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</si>
  <si>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</si>
  <si>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</si>
  <si>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</si>
  <si>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</si>
  <si>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</si>
  <si>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</si>
  <si>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</si>
  <si>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</si>
  <si>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</si>
  <si>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</si>
  <si>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</si>
  <si>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</si>
  <si>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</si>
  <si>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</si>
  <si>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</si>
  <si>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</si>
  <si>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</si>
  <si>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</si>
  <si>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</si>
  <si>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</si>
  <si>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</si>
  <si>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</si>
  <si>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</si>
  <si>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</si>
  <si>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</si>
  <si>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</si>
  <si>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</si>
  <si>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</si>
  <si>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</si>
  <si>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</si>
  <si>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</si>
  <si>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</si>
  <si>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</si>
  <si>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</si>
  <si>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</si>
  <si>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</si>
  <si>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</si>
  <si>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</si>
  <si>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</si>
  <si>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</si>
  <si>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</si>
  <si>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</si>
  <si>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</si>
  <si>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</si>
  <si>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</si>
  <si>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</si>
  <si>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</si>
  <si>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</si>
  <si>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</si>
  <si>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</si>
  <si>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</si>
  <si>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</si>
  <si>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</si>
  <si>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</si>
  <si>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</si>
  <si>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</si>
  <si>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</si>
  <si>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</si>
  <si>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</si>
  <si>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</si>
  <si>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</si>
  <si>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</si>
  <si>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</si>
  <si>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</si>
  <si>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</si>
  <si>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</si>
  <si>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</si>
  <si>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</si>
  <si>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</si>
  <si>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</si>
  <si>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</si>
  <si>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</si>
  <si>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</si>
  <si>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</si>
  <si>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</si>
  <si>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</si>
  <si>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</si>
  <si>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</si>
  <si>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</si>
  <si>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</si>
  <si>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</si>
  <si>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</si>
  <si>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</si>
  <si>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</si>
  <si>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</si>
  <si>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</si>
  <si>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</si>
  <si>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</si>
  <si>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</si>
  <si>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</si>
  <si>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</si>
  <si>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</si>
  <si>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</si>
  <si>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</si>
  <si>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</si>
  <si>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</si>
  <si>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</si>
  <si>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</si>
  <si>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</si>
  <si>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</si>
  <si>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</si>
  <si>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</si>
  <si>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</si>
  <si>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</si>
  <si>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</si>
  <si>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</si>
  <si>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</si>
  <si>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</si>
  <si>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</si>
  <si>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</si>
  <si>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</si>
  <si>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</si>
  <si>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</si>
  <si>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</si>
  <si>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</si>
  <si>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</si>
  <si>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</si>
  <si>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</si>
  <si>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</si>
  <si>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</si>
  <si>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</si>
  <si>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</si>
  <si>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</si>
  <si>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</si>
  <si>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</si>
  <si>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</si>
  <si>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</si>
  <si>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</si>
  <si>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</si>
  <si>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</si>
  <si>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</si>
  <si>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</si>
  <si>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</si>
  <si>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</si>
  <si>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</si>
  <si>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</si>
  <si>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</si>
  <si>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</si>
  <si>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</si>
  <si>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</si>
  <si>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</si>
  <si>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</si>
  <si>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</si>
  <si>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</si>
  <si>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</si>
  <si>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</si>
  <si>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</si>
  <si>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</si>
  <si>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</si>
  <si>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</si>
  <si>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</si>
  <si>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</si>
  <si>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</si>
  <si>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</si>
  <si>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</si>
  <si>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</si>
  <si>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</si>
  <si>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</si>
  <si>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</si>
  <si>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</si>
  <si>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</si>
  <si>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</si>
  <si>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</si>
  <si>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</si>
  <si>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</si>
  <si>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</si>
  <si>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</si>
  <si>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</si>
  <si>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</si>
  <si>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</si>
  <si>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</si>
  <si>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</si>
  <si>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</si>
  <si>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</si>
  <si>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</si>
  <si>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</si>
  <si>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</si>
  <si>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</si>
  <si>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</si>
  <si>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</si>
  <si>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</si>
  <si>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</si>
  <si>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</si>
  <si>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</si>
  <si>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</si>
  <si>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</si>
  <si>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</si>
  <si>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</si>
  <si>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</si>
  <si>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</si>
  <si>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</si>
  <si>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</si>
  <si>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</si>
  <si>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</si>
  <si>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</si>
  <si>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</si>
  <si>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</si>
  <si>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</si>
  <si>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</si>
  <si>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</si>
  <si>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</si>
  <si>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</si>
  <si>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</si>
  <si>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</si>
  <si>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</si>
  <si>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</si>
  <si>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</si>
  <si>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</si>
  <si>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</si>
  <si>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</si>
  <si>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</si>
  <si>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</si>
  <si>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</si>
  <si>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</si>
  <si>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</si>
  <si>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</si>
  <si>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</si>
  <si>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</si>
  <si>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</si>
  <si>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</si>
  <si>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</si>
  <si>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</si>
  <si>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</si>
  <si>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</si>
  <si>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</si>
  <si>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</si>
  <si>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</si>
  <si>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</si>
  <si>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</si>
  <si>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</si>
  <si>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</si>
  <si>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</si>
  <si>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</si>
  <si>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</si>
  <si>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</si>
  <si>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</si>
  <si>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</si>
  <si>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</si>
  <si>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</si>
  <si>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</si>
  <si>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</si>
  <si>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</si>
  <si>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</si>
  <si>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</si>
  <si>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</si>
  <si>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</si>
  <si>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</si>
  <si>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</si>
  <si>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</si>
  <si>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</si>
  <si>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</si>
  <si>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</si>
  <si>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</si>
  <si>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</si>
  <si>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</si>
  <si>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</si>
  <si>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</si>
  <si>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</si>
  <si>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</si>
  <si>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</si>
  <si>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</si>
  <si>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</si>
  <si>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</si>
  <si>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</si>
  <si>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</si>
  <si>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</si>
  <si>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</si>
  <si>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</si>
  <si>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</si>
  <si>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</si>
  <si>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</si>
  <si>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</si>
  <si>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</si>
  <si>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</si>
  <si>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</si>
  <si>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</si>
  <si>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</si>
  <si>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</si>
  <si>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</si>
  <si>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</si>
  <si>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</si>
  <si>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</si>
  <si>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</si>
  <si>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</si>
  <si>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</si>
  <si>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</si>
  <si>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</si>
  <si>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</si>
  <si>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</si>
  <si>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</si>
  <si>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</si>
  <si>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</si>
  <si>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</si>
  <si>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</si>
  <si>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</si>
  <si>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</si>
  <si>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</si>
  <si>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</si>
  <si>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</si>
  <si>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</si>
  <si>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</si>
  <si>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</si>
  <si>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</si>
  <si>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</si>
  <si>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</si>
  <si>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</si>
  <si>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</si>
  <si>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</si>
  <si>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</si>
  <si>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</si>
  <si>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</si>
  <si>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</si>
  <si>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</si>
  <si>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</si>
  <si>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</si>
  <si>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</si>
  <si>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</si>
  <si>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</si>
  <si>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</si>
  <si>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</si>
  <si>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</si>
  <si>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</si>
  <si>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</si>
  <si>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</si>
  <si>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</si>
  <si>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</si>
  <si>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</si>
  <si>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</si>
  <si>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</si>
  <si>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</si>
  <si>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</si>
  <si>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</si>
  <si>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</si>
  <si>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</si>
  <si>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</si>
  <si>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</si>
  <si>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</si>
  <si>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</si>
  <si>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</si>
  <si>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</si>
  <si>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</si>
  <si>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</si>
  <si>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</si>
  <si>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</si>
  <si>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</si>
  <si>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</si>
  <si>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</si>
  <si>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</si>
  <si>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</si>
  <si>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</si>
  <si>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</si>
  <si>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</si>
  <si>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</si>
  <si>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</si>
  <si>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</si>
  <si>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</si>
  <si>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</si>
  <si>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</si>
  <si>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</si>
  <si>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</si>
  <si>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</si>
  <si>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</si>
  <si>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</si>
  <si>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</si>
  <si>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</si>
  <si>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</si>
  <si>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</si>
  <si>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</si>
  <si>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</si>
  <si>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</si>
  <si>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</si>
  <si>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</si>
  <si>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</si>
  <si>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</si>
  <si>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</si>
  <si>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</si>
  <si>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</si>
  <si>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</si>
  <si>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</si>
  <si>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</si>
  <si>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</si>
  <si>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</si>
  <si>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</si>
  <si>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</si>
  <si>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</si>
  <si>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</si>
  <si>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</si>
  <si>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</si>
  <si>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</si>
  <si>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</si>
  <si>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</si>
  <si>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</si>
  <si>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</si>
  <si>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</si>
  <si>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</si>
  <si>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</si>
  <si>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</si>
  <si>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</si>
  <si>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</si>
  <si>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</si>
  <si>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</si>
  <si>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</si>
  <si>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</si>
  <si>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</si>
  <si>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</si>
  <si>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</si>
  <si>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</si>
  <si>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</si>
  <si>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</si>
  <si>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</si>
  <si>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</si>
  <si>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</si>
  <si>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</si>
  <si>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</si>
  <si>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</si>
  <si>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</si>
  <si>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</si>
  <si>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</si>
  <si>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</si>
  <si>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</si>
  <si>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</si>
  <si>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</si>
  <si>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</si>
  <si>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</si>
  <si>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</si>
  <si>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</si>
  <si>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</si>
  <si>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</si>
  <si>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</si>
  <si>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</si>
  <si>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</si>
  <si>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</si>
  <si>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</si>
  <si>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</si>
  <si>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</si>
  <si>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</si>
  <si>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</si>
  <si>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</si>
  <si>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</si>
  <si>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</si>
  <si>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</si>
  <si>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</si>
  <si>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</si>
  <si>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</si>
  <si>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</si>
  <si>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</si>
  <si>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</si>
  <si>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</si>
  <si>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</si>
  <si>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</si>
  <si>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</si>
  <si>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</si>
  <si>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</si>
  <si>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</si>
  <si>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</si>
  <si>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</si>
  <si>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</si>
  <si>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</si>
  <si>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</si>
  <si>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</si>
  <si>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</si>
  <si>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</si>
  <si>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</si>
  <si>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</si>
  <si>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</si>
  <si>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</si>
  <si>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</si>
  <si>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</si>
  <si>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</si>
  <si>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</si>
  <si>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</si>
  <si>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</si>
  <si>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</si>
  <si>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</si>
  <si>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</si>
  <si>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</si>
  <si>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</si>
  <si>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</si>
  <si>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</si>
  <si>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</si>
  <si>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</si>
  <si>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</si>
  <si>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</si>
  <si>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</si>
  <si>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</si>
  <si>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</si>
  <si>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</si>
  <si>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</si>
  <si>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</si>
  <si>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</si>
  <si>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</si>
  <si>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</si>
  <si>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</si>
  <si>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</si>
  <si>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</si>
  <si>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</si>
  <si>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</si>
  <si>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</si>
  <si>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</si>
  <si>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</si>
  <si>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</si>
  <si>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</si>
  <si>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</si>
  <si>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</si>
  <si>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</si>
  <si>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</si>
  <si>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</si>
  <si>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</si>
  <si>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</si>
  <si>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</si>
  <si>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</si>
  <si>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</si>
  <si>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</si>
  <si>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</si>
  <si>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</si>
  <si>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</si>
  <si>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</si>
  <si>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</si>
  <si>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</si>
  <si>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</si>
  <si>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</si>
  <si>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</si>
  <si>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</si>
  <si>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</si>
  <si>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</si>
  <si>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</si>
  <si>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</si>
  <si>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</si>
  <si>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</si>
  <si>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</si>
  <si>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</si>
  <si>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</si>
  <si>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</si>
  <si>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</si>
  <si>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</si>
  <si>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</si>
  <si>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</si>
  <si>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</si>
  <si>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</si>
  <si>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</si>
  <si>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</si>
  <si>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</si>
  <si>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</si>
  <si>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</si>
  <si>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</si>
  <si>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</si>
  <si>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</si>
  <si>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</si>
  <si>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</si>
  <si>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</si>
  <si>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</si>
  <si>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</si>
  <si>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</si>
  <si>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</si>
  <si>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</si>
  <si>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</si>
  <si>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</si>
  <si>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</si>
  <si>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</si>
  <si>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</si>
  <si>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</si>
  <si>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</si>
  <si>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</si>
  <si>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</si>
  <si>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</si>
  <si>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</si>
  <si>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</si>
  <si>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</si>
  <si>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</si>
  <si>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</si>
  <si>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</si>
  <si>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</si>
  <si>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</si>
  <si>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</si>
  <si>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</si>
  <si>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</si>
  <si>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</si>
  <si>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</si>
  <si>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</si>
  <si>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</si>
  <si>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</si>
  <si>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</si>
  <si>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</si>
  <si>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</si>
  <si>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</si>
  <si>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</si>
  <si>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</si>
  <si>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</si>
  <si>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</si>
  <si>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</si>
  <si>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</si>
  <si>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</si>
  <si>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</si>
  <si>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</si>
  <si>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</si>
  <si>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</si>
  <si>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</si>
  <si>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</si>
  <si>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</si>
  <si>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</si>
  <si>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</si>
  <si>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</si>
  <si>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</si>
  <si>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</si>
  <si>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</si>
  <si>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</si>
  <si>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</si>
  <si>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</si>
  <si>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</si>
  <si>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</si>
  <si>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</si>
  <si>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</si>
  <si>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</si>
  <si>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</si>
  <si>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</si>
  <si>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</si>
  <si>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</si>
  <si>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</si>
  <si>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</si>
  <si>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</si>
  <si>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</si>
  <si>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</si>
  <si>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</si>
  <si>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</si>
  <si>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</si>
  <si>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</si>
  <si>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</si>
  <si>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</si>
  <si>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</si>
  <si>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</si>
  <si>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</si>
  <si>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</si>
  <si>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</si>
  <si>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</si>
  <si>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</si>
  <si>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</si>
  <si>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</si>
  <si>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</si>
  <si>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</si>
  <si>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</si>
  <si>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</si>
  <si>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</si>
  <si>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</si>
  <si>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</si>
  <si>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</si>
  <si>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</si>
  <si>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</si>
  <si>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</si>
  <si>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</si>
  <si>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</si>
  <si>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</si>
  <si>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</si>
  <si>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</si>
  <si>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</si>
  <si>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</si>
  <si>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</si>
  <si>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</si>
  <si>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</si>
  <si>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</si>
  <si>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</si>
  <si>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</si>
  <si>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</si>
  <si>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</si>
  <si>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</si>
  <si>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</si>
  <si>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</si>
  <si>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</si>
  <si>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</si>
  <si>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</si>
  <si>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</si>
  <si>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</si>
  <si>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</si>
  <si>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</si>
  <si>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</si>
  <si>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</si>
  <si>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</si>
  <si>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</si>
  <si>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</si>
  <si>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</si>
  <si>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</si>
  <si>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</si>
  <si>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</si>
  <si>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</si>
  <si>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</si>
  <si>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</si>
  <si>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</si>
  <si>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</si>
  <si>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</si>
  <si>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</si>
  <si>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</si>
  <si>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</si>
  <si>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</si>
  <si>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</si>
  <si>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</si>
  <si>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</si>
  <si>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</si>
  <si>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</si>
  <si>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</si>
  <si>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</si>
  <si>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</si>
  <si>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</si>
  <si>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</si>
  <si>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</si>
  <si>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</si>
  <si>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</si>
  <si>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</si>
  <si>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</si>
  <si>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</si>
  <si>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</si>
  <si>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</si>
  <si>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</si>
  <si>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</si>
  <si>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</si>
  <si>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</si>
  <si>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</si>
  <si>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</si>
  <si>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</si>
  <si>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</si>
  <si>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</si>
  <si>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</si>
  <si>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</si>
  <si>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</si>
  <si>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</si>
  <si>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</si>
  <si>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</si>
  <si>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</si>
  <si>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</si>
  <si>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</si>
  <si>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</si>
  <si>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</si>
  <si>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</si>
  <si>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</si>
  <si>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</si>
  <si>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</si>
  <si>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</si>
  <si>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</si>
  <si>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</si>
  <si>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</si>
  <si>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</si>
  <si>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</si>
  <si>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</si>
  <si>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</si>
  <si>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</si>
  <si>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</si>
  <si>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</si>
  <si>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</si>
  <si>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</si>
  <si>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</si>
  <si>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</si>
  <si>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</si>
  <si>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</si>
  <si>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</si>
  <si>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</si>
  <si>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</si>
  <si>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</si>
  <si>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</si>
  <si>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</si>
  <si>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</si>
  <si>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</si>
  <si>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</si>
  <si>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</si>
  <si>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</si>
  <si>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</si>
  <si>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</si>
  <si>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</si>
  <si>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</si>
  <si>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</si>
  <si>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</si>
  <si>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</si>
  <si>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</si>
  <si>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</si>
  <si>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</si>
  <si>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</si>
  <si>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</si>
  <si>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</si>
  <si>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</si>
  <si>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</si>
  <si>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</si>
  <si>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</si>
  <si>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</si>
  <si>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</si>
  <si>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</si>
  <si>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</si>
  <si>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</si>
  <si>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</si>
  <si>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</si>
  <si>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</si>
  <si>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</si>
  <si>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</si>
  <si>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</si>
  <si>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</si>
  <si>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</si>
  <si>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</si>
  <si>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</si>
  <si>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</si>
  <si>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</si>
  <si>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</si>
  <si>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</si>
  <si>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</si>
  <si>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</si>
  <si>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</si>
  <si>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</si>
  <si>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</si>
  <si>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</si>
  <si>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</si>
  <si>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</si>
  <si>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</si>
  <si>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</si>
  <si>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</si>
  <si>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</si>
  <si>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</si>
  <si>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</si>
  <si>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</si>
  <si>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</si>
  <si>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</si>
  <si>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</si>
  <si>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</si>
  <si>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</si>
  <si>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</si>
  <si>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</si>
  <si>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</si>
  <si>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</si>
  <si>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</si>
  <si>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</si>
  <si>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</si>
  <si>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</si>
  <si>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</si>
  <si>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</si>
  <si>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</si>
  <si>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</si>
  <si>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</si>
  <si>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</si>
  <si>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</si>
  <si>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</si>
  <si>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</si>
  <si>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</si>
  <si>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</si>
  <si>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</si>
  <si>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</si>
  <si>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</si>
  <si>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</si>
  <si>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</si>
  <si>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</si>
  <si>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</si>
  <si>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</si>
  <si>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</si>
  <si>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</si>
  <si>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</si>
  <si>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</si>
  <si>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</si>
  <si>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</si>
  <si>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</si>
  <si>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</si>
  <si>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</si>
  <si>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</si>
  <si>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</si>
  <si>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</si>
  <si>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</si>
  <si>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</si>
  <si>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</si>
  <si>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</si>
  <si>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</si>
  <si>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</si>
  <si>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</si>
  <si>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</si>
  <si>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</si>
  <si>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</si>
  <si>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</si>
  <si>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</si>
  <si>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</si>
  <si>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</si>
  <si>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</si>
  <si>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</si>
  <si>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</si>
  <si>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</si>
  <si>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</si>
  <si>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</si>
  <si>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</si>
  <si>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</si>
  <si>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</si>
  <si>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</si>
  <si>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</si>
  <si>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</si>
  <si>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</si>
  <si>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</si>
  <si>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</si>
  <si>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</si>
  <si>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</si>
  <si>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</si>
  <si>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</si>
  <si>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</si>
  <si>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</si>
  <si>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</si>
  <si>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</si>
  <si>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</si>
  <si>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</si>
  <si>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</si>
  <si>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</si>
  <si>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</si>
  <si>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</si>
  <si>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</si>
  <si>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</si>
  <si>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</si>
  <si>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</si>
  <si>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</si>
  <si>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</si>
  <si>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</si>
  <si>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</si>
  <si>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</si>
  <si>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</si>
  <si>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</si>
  <si>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</si>
  <si>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</si>
  <si>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</si>
  <si>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</si>
  <si>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</si>
  <si>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</si>
  <si>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</si>
  <si>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</si>
  <si>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</si>
  <si>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</si>
  <si>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</si>
  <si>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</si>
  <si>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</si>
  <si>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</si>
  <si>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</si>
  <si>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</si>
  <si>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</si>
  <si>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</si>
  <si>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</si>
  <si>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</si>
  <si>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</si>
  <si>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</si>
  <si>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</si>
  <si>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</si>
  <si>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</si>
  <si>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</si>
  <si>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</si>
  <si>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</si>
  <si>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</si>
  <si>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</si>
  <si>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</si>
  <si>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</si>
  <si>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</si>
  <si>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</si>
  <si>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</si>
  <si>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</si>
  <si>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</si>
  <si>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</si>
  <si>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</si>
  <si>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</si>
  <si>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</si>
  <si>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</si>
  <si>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</si>
  <si>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</si>
  <si>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</si>
  <si>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</si>
  <si>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</si>
  <si>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</si>
  <si>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</si>
  <si>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</si>
  <si>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</si>
  <si>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</si>
  <si>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</si>
  <si>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</si>
  <si>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</si>
  <si>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</si>
  <si>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</si>
  <si>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</si>
  <si>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</si>
  <si>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</si>
  <si>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</si>
  <si>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</si>
  <si>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</si>
  <si>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</si>
  <si>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</si>
  <si>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</si>
  <si>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</si>
  <si>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</si>
  <si>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</si>
  <si>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</si>
  <si>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</si>
  <si>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</si>
  <si>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</si>
  <si>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</si>
  <si>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</si>
  <si>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</si>
  <si>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</si>
  <si>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</si>
  <si>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</si>
  <si>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</si>
  <si>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</si>
  <si>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</si>
  <si>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</si>
  <si>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</si>
  <si>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</si>
  <si>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</si>
  <si>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</si>
  <si>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</si>
  <si>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</si>
  <si>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</si>
  <si>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</si>
  <si>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</si>
  <si>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</si>
  <si>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</si>
  <si>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</si>
  <si>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</si>
  <si>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</si>
  <si>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</si>
  <si>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</si>
  <si>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</si>
  <si>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</si>
  <si>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</si>
  <si>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</si>
  <si>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</si>
  <si>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</si>
  <si>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</si>
  <si>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</si>
  <si>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</si>
  <si>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</si>
  <si>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</si>
  <si>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</si>
  <si>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</si>
  <si>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</si>
  <si>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</si>
  <si>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</si>
  <si>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</si>
  <si>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</si>
  <si>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</si>
  <si>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</si>
  <si>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</si>
  <si>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</si>
  <si>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</si>
  <si>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</si>
  <si>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</si>
  <si>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</si>
  <si>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</si>
  <si>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</si>
  <si>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</si>
  <si>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</si>
  <si>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</si>
  <si>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</si>
  <si>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</si>
  <si>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</si>
  <si>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</si>
  <si>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</si>
  <si>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</si>
  <si>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</si>
  <si>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</si>
  <si>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</si>
  <si>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</si>
  <si>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</si>
  <si>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</si>
  <si>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</si>
  <si>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</si>
  <si>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</si>
  <si>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</si>
  <si>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</si>
  <si>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</si>
  <si>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</si>
  <si>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</si>
  <si>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</si>
  <si>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</si>
  <si>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</si>
  <si>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</si>
  <si>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</si>
  <si>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</si>
  <si>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</si>
  <si>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</si>
  <si>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</si>
  <si>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</si>
  <si>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</si>
  <si>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</si>
  <si>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</si>
  <si>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</si>
  <si>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</si>
  <si>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</si>
  <si>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</si>
  <si>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</si>
  <si>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</si>
  <si>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</si>
  <si>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</si>
  <si>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</si>
  <si>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</si>
  <si>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</si>
  <si>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</si>
  <si>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</si>
  <si>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</si>
  <si>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</si>
  <si>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</si>
  <si>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</si>
  <si>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</si>
  <si>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</si>
  <si>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</si>
  <si>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</si>
  <si>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</si>
  <si>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</si>
  <si>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</si>
  <si>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</si>
  <si>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</si>
  <si>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</si>
  <si>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</si>
  <si>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</si>
  <si>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</si>
  <si>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</si>
  <si>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</si>
  <si>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</si>
  <si>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</si>
  <si>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</si>
  <si>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</si>
  <si>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</si>
  <si>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</si>
  <si>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</si>
  <si>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</si>
  <si>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</si>
  <si>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</si>
  <si>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</si>
  <si>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</si>
  <si>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</si>
  <si>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</si>
  <si>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</si>
  <si>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</si>
  <si>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</si>
  <si>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</si>
  <si>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</si>
  <si>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</si>
  <si>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</si>
  <si>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</si>
  <si>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</si>
  <si>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</si>
  <si>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</si>
  <si>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</si>
  <si>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</si>
  <si>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</si>
  <si>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</si>
  <si>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</si>
  <si>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</si>
  <si>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</si>
  <si>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</si>
  <si>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</si>
  <si>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</si>
  <si>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</si>
  <si>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</si>
  <si>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</si>
  <si>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</si>
  <si>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</si>
  <si>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</si>
  <si>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</si>
  <si>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</si>
  <si>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</si>
  <si>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</si>
  <si>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</si>
  <si>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</si>
  <si>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</si>
  <si>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</si>
  <si>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</si>
  <si>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</si>
  <si>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</si>
  <si>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</si>
  <si>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</si>
  <si>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</si>
  <si>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</si>
  <si>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</si>
  <si>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</si>
  <si>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</si>
  <si>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</si>
  <si>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</si>
  <si>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</si>
  <si>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</si>
  <si>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</si>
  <si>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</si>
  <si>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</si>
  <si>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</si>
  <si>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</si>
  <si>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</si>
  <si>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</si>
  <si>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</si>
  <si>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</si>
  <si>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</si>
  <si>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</si>
  <si>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</si>
  <si>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</si>
  <si>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</si>
  <si>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</si>
  <si>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</si>
  <si>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</si>
  <si>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</si>
  <si>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</si>
  <si>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</si>
  <si>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</si>
  <si>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</si>
  <si>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</si>
  <si>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</si>
  <si>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</si>
  <si>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</si>
  <si>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</si>
  <si>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</si>
  <si>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</si>
  <si>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</si>
  <si>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</si>
  <si>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</si>
  <si>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</si>
  <si>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</si>
  <si>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</si>
  <si>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</si>
  <si>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</si>
  <si>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</si>
  <si>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</si>
  <si>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</si>
  <si>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</si>
  <si>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</si>
  <si>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</si>
  <si>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</si>
  <si>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</si>
  <si>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</si>
  <si>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</si>
  <si>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</si>
  <si>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</si>
  <si>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</si>
  <si>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</si>
  <si>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</si>
  <si>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</si>
  <si>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</si>
  <si>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</si>
  <si>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</si>
  <si>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</si>
  <si>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</si>
  <si>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</si>
  <si>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</si>
  <si>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</si>
  <si>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</si>
  <si>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</si>
  <si>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</si>
  <si>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</si>
  <si>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</si>
  <si>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</si>
  <si>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</si>
  <si>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</si>
  <si>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</si>
  <si>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</si>
  <si>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</si>
  <si>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</si>
  <si>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</si>
  <si>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</si>
  <si>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</si>
  <si>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</si>
  <si>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</si>
  <si>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</si>
  <si>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</si>
  <si>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</si>
  <si>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</si>
  <si>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</si>
  <si>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</si>
  <si>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</si>
  <si>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</si>
  <si>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</si>
  <si>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</si>
  <si>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</si>
  <si>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</si>
  <si>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</si>
  <si>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</si>
  <si>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</si>
  <si>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</si>
  <si>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</si>
  <si>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</si>
  <si>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</si>
  <si>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</si>
  <si>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</si>
  <si>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</si>
  <si>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</si>
  <si>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</si>
  <si>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</si>
  <si>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</si>
  <si>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</si>
  <si>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</si>
  <si>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</si>
  <si>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</si>
  <si>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</si>
  <si>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</si>
  <si>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</si>
  <si>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</si>
  <si>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</si>
  <si>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</si>
  <si>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</si>
  <si>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</si>
  <si>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</si>
  <si>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</si>
  <si>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</si>
  <si>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</si>
  <si>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</si>
  <si>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</si>
  <si>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</si>
  <si>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</si>
  <si>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</si>
  <si>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</si>
  <si>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</si>
  <si>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</si>
  <si>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</si>
  <si>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</si>
  <si>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</si>
  <si>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</si>
  <si>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</si>
  <si>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</si>
  <si>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</si>
  <si>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</si>
  <si>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</si>
  <si>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</si>
  <si>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</si>
  <si>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</si>
  <si>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</si>
  <si>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</si>
  <si>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</si>
  <si>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</si>
  <si>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</si>
  <si>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</si>
  <si>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</si>
  <si>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</si>
  <si>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</si>
  <si>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</si>
  <si>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</si>
  <si>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</si>
  <si>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</si>
  <si>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</si>
  <si>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</si>
  <si>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</si>
  <si>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</si>
  <si>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</si>
  <si>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</si>
  <si>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</si>
  <si>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</si>
  <si>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</si>
  <si>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</si>
  <si>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</si>
  <si>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</si>
  <si>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</si>
  <si>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</si>
  <si>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</si>
  <si>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</si>
  <si>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</si>
  <si>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</si>
  <si>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</si>
  <si>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</si>
  <si>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</si>
  <si>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</si>
  <si>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</si>
  <si>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</si>
  <si>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</si>
  <si>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</si>
  <si>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</si>
  <si>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</si>
  <si>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</si>
  <si>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</si>
  <si>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</si>
  <si>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</si>
  <si>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</si>
  <si>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</si>
  <si>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</si>
  <si>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</si>
  <si>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</si>
  <si>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</si>
  <si>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</si>
  <si>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</si>
  <si>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</si>
  <si>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</si>
  <si>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</si>
  <si>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</si>
  <si>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</si>
  <si>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</si>
  <si>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</si>
  <si>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</si>
  <si>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</si>
  <si>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</si>
  <si>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</si>
  <si>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</si>
  <si>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</si>
  <si>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</si>
  <si>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</si>
  <si>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</si>
  <si>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</si>
  <si>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</si>
  <si>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</si>
  <si>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</si>
  <si>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</si>
  <si>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</si>
  <si>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</si>
  <si>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</si>
  <si>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</si>
  <si>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</si>
  <si>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</si>
  <si>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</si>
  <si>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</si>
  <si>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</si>
  <si>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</si>
  <si>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</si>
  <si>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</si>
  <si>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</si>
  <si>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</si>
  <si>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</si>
  <si>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</si>
  <si>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</si>
  <si>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</si>
  <si>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</si>
  <si>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</si>
  <si>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</si>
  <si>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</si>
  <si>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</si>
  <si>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</si>
  <si>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</si>
  <si>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</si>
  <si>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</si>
  <si>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</si>
  <si>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</si>
  <si>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</si>
  <si>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</si>
  <si>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</si>
  <si>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</si>
  <si>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</si>
  <si>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</si>
  <si>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</si>
  <si>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</si>
  <si>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</si>
  <si>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</si>
  <si>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</si>
  <si>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</si>
  <si>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</si>
  <si>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</si>
  <si>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</si>
  <si>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</si>
  <si>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</si>
  <si>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</si>
  <si>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</si>
  <si>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</si>
  <si>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</si>
  <si>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</si>
  <si>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</si>
  <si>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</si>
  <si>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</si>
  <si>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</si>
  <si>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</si>
  <si>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</si>
  <si>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</si>
  <si>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</si>
  <si>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</si>
  <si>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</si>
  <si>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</si>
  <si>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</si>
  <si>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</si>
  <si>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</si>
  <si>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</si>
  <si>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</si>
  <si>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</si>
  <si>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</si>
  <si>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</si>
  <si>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</si>
  <si>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</si>
  <si>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</si>
  <si>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</si>
  <si>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</si>
  <si>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</si>
  <si>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</si>
  <si>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</si>
  <si>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</si>
  <si>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</si>
  <si>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</si>
  <si>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</si>
  <si>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</si>
  <si>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</si>
  <si>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</si>
  <si>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</si>
  <si>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</si>
  <si>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</si>
  <si>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</si>
  <si>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</si>
  <si>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</si>
  <si>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</si>
  <si>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</si>
  <si>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</si>
  <si>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</si>
  <si>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</si>
  <si>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</si>
  <si>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</si>
  <si>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</si>
  <si>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</si>
  <si>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</si>
  <si>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</si>
  <si>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</si>
  <si>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</si>
  <si>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</si>
  <si>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</si>
  <si>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</si>
  <si>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</si>
  <si>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</si>
  <si>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</si>
  <si>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</si>
  <si>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</si>
  <si>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</si>
  <si>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</si>
  <si>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</si>
  <si>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</si>
  <si>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</si>
  <si>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</si>
  <si>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</si>
  <si>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</si>
  <si>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</si>
  <si>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</si>
  <si>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</si>
  <si>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</si>
  <si>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</si>
  <si>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</si>
  <si>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</si>
  <si>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</si>
  <si>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</si>
  <si>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</si>
  <si>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</si>
  <si>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</si>
  <si>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</si>
  <si>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</si>
  <si>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</si>
  <si>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</si>
  <si>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</si>
  <si>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</si>
  <si>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</si>
  <si>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</si>
  <si>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</si>
  <si>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</si>
  <si>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</si>
  <si>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</si>
  <si>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</si>
  <si>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</si>
  <si>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</si>
  <si>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</si>
  <si>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</si>
  <si>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</si>
  <si>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</si>
  <si>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</si>
  <si>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</si>
  <si>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</si>
  <si>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</si>
  <si>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</si>
  <si>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</si>
  <si>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</si>
  <si>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</si>
  <si>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</si>
  <si>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</si>
  <si>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</si>
  <si>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</si>
  <si>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</si>
  <si>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</si>
  <si>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</si>
  <si>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</si>
  <si>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</si>
  <si>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</si>
  <si>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</si>
  <si>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</si>
  <si>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</si>
  <si>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</si>
  <si>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</si>
  <si>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</si>
  <si>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</si>
  <si>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</si>
  <si>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</si>
  <si>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</si>
  <si>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</si>
  <si>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</si>
  <si>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</si>
  <si>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</si>
  <si>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</si>
  <si>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</si>
  <si>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</si>
  <si>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</si>
  <si>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</si>
  <si>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</si>
  <si>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</si>
  <si>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</si>
  <si>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</si>
  <si>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</si>
  <si>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</si>
  <si>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</si>
  <si>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</si>
  <si>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</si>
  <si>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</si>
  <si>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</si>
  <si>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</si>
  <si>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</si>
  <si>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</si>
  <si>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</si>
  <si>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</si>
  <si>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</si>
  <si>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</si>
  <si>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</si>
  <si>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</si>
  <si>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</si>
  <si>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</si>
  <si>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</si>
  <si>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</si>
  <si>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</si>
  <si>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</si>
  <si>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</si>
  <si>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</si>
  <si>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</si>
  <si>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</si>
  <si>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</si>
  <si>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</si>
  <si>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</si>
  <si>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</si>
  <si>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</si>
  <si>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</si>
  <si>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</si>
  <si>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</si>
  <si>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</si>
  <si>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</si>
  <si>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</si>
  <si>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</si>
  <si>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</si>
  <si>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</si>
  <si>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</si>
  <si>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</si>
  <si>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</si>
  <si>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</si>
  <si>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</si>
  <si>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</si>
  <si>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</si>
  <si>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</si>
  <si>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</si>
  <si>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</si>
  <si>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</si>
  <si>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</si>
  <si>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</si>
  <si>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</si>
  <si>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</si>
  <si>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</si>
  <si>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</si>
  <si>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</si>
  <si>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</si>
  <si>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</si>
  <si>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</si>
  <si>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</si>
  <si>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</si>
  <si>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</si>
  <si>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</si>
  <si>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</si>
  <si>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</si>
  <si>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</si>
  <si>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</si>
  <si>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</si>
  <si>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</si>
  <si>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</si>
  <si>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</si>
  <si>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</si>
  <si>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</si>
  <si>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</si>
  <si>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</si>
  <si>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</si>
  <si>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</si>
  <si>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</si>
  <si>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</si>
  <si>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</si>
  <si>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</si>
  <si>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</si>
  <si>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</si>
  <si>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</si>
  <si>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</si>
  <si>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</si>
  <si>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</si>
  <si>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</si>
  <si>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</si>
  <si>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</si>
  <si>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</si>
  <si>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</si>
  <si>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</si>
  <si>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</si>
  <si>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</si>
  <si>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</si>
  <si>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</si>
  <si>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</si>
  <si>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</si>
  <si>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</si>
  <si>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</si>
  <si>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</si>
  <si>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</si>
  <si>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</si>
  <si>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</si>
  <si>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</si>
  <si>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</si>
  <si>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</si>
  <si>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</si>
  <si>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</si>
  <si>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</si>
  <si>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</si>
  <si>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</si>
  <si>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</si>
  <si>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</si>
  <si>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</si>
  <si>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</si>
  <si>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</si>
  <si>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</si>
  <si>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</si>
  <si>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</si>
  <si>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</si>
  <si>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</si>
  <si>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</si>
  <si>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</si>
  <si>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</si>
  <si>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</si>
  <si>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</si>
  <si>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</si>
  <si>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</si>
  <si>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</si>
  <si>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</si>
  <si>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</si>
  <si>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</si>
  <si>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</si>
  <si>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</si>
  <si>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</si>
  <si>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</si>
  <si>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</si>
  <si>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</si>
  <si>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</si>
  <si>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</si>
  <si>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</si>
  <si>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</si>
  <si>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</si>
  <si>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</si>
  <si>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</si>
  <si>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</si>
  <si>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</si>
  <si>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</si>
  <si>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</si>
  <si>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</si>
  <si>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</si>
  <si>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</si>
  <si>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</si>
  <si>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</si>
  <si>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</si>
  <si>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</si>
  <si>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</si>
  <si>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</si>
  <si>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</si>
  <si>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</si>
  <si>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</si>
  <si>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</si>
  <si>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</si>
  <si>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</si>
  <si>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</si>
  <si>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</si>
  <si>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</si>
  <si>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</si>
  <si>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</si>
  <si>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</si>
  <si>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</si>
  <si>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</si>
  <si>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</si>
  <si>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</si>
  <si>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</si>
  <si>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</si>
  <si>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</si>
  <si>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</si>
  <si>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</si>
  <si>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</si>
  <si>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</si>
  <si>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</si>
  <si>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</si>
  <si>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</si>
  <si>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</si>
  <si>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</si>
  <si>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</si>
  <si>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</si>
  <si>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</si>
  <si>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</si>
  <si>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</si>
  <si>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</si>
  <si>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</si>
  <si>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</si>
  <si>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</si>
  <si>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</si>
  <si>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</si>
  <si>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</si>
  <si>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</si>
  <si>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</si>
  <si>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</si>
  <si>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</si>
  <si>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</si>
  <si>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</si>
  <si>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</si>
  <si>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</si>
  <si>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</si>
  <si>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</si>
  <si>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</si>
  <si>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</si>
  <si>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</si>
  <si>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</si>
  <si>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</si>
  <si>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</si>
  <si>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</si>
  <si>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</si>
  <si>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</si>
  <si>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</si>
  <si>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</si>
  <si>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</si>
  <si>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</si>
  <si>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</si>
  <si>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</si>
  <si>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</si>
  <si>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</si>
  <si>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</si>
  <si>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</si>
  <si>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</si>
  <si>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</si>
  <si>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</si>
  <si>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</si>
  <si>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</si>
  <si>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</si>
  <si>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</si>
  <si>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</si>
  <si>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</si>
  <si>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</si>
  <si>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</si>
  <si>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</si>
  <si>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</si>
  <si>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</si>
  <si>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</si>
  <si>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</si>
  <si>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</si>
  <si>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</si>
  <si>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</si>
  <si>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</si>
  <si>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</si>
  <si>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</si>
  <si>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</si>
  <si>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</si>
  <si>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</si>
  <si>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</si>
  <si>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</si>
  <si>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</si>
  <si>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</si>
  <si>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</si>
  <si>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</si>
  <si>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</si>
  <si>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</si>
  <si>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</si>
  <si>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</si>
  <si>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</si>
  <si>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</si>
  <si>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</si>
  <si>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</si>
  <si>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</si>
  <si>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</si>
  <si>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</si>
  <si>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</si>
  <si>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</si>
  <si>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</si>
  <si>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</si>
  <si>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</si>
  <si>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</si>
  <si>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</si>
  <si>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</si>
  <si>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</si>
  <si>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</si>
  <si>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</si>
  <si>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</si>
  <si>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</si>
  <si>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</si>
  <si>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</si>
  <si>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</si>
  <si>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</si>
  <si>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</si>
  <si>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</si>
  <si>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</si>
  <si>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</si>
  <si>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</si>
  <si>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</si>
  <si>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</si>
  <si>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</si>
  <si>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</si>
  <si>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</si>
  <si>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</si>
  <si>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</si>
  <si>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</si>
  <si>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</si>
  <si>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</si>
  <si>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</si>
  <si>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</si>
  <si>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</si>
  <si>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</si>
  <si>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</si>
  <si>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</si>
  <si>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</si>
  <si>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</si>
  <si>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</si>
  <si>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</si>
  <si>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</si>
  <si>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</si>
  <si>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</si>
  <si>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</si>
  <si>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</si>
  <si>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</si>
  <si>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</si>
  <si>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</si>
  <si>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</si>
  <si>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</si>
  <si>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</si>
  <si>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</si>
  <si>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</si>
  <si>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</si>
  <si>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</si>
  <si>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</si>
  <si>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</si>
  <si>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</si>
  <si>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</si>
  <si>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</si>
  <si>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</si>
  <si>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</si>
  <si>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</si>
  <si>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</si>
  <si>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</si>
  <si>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</si>
  <si>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</si>
  <si>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</si>
  <si>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</si>
  <si>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</si>
  <si>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</si>
  <si>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</si>
  <si>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</si>
  <si>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</si>
  <si>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</si>
  <si>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</si>
  <si>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</si>
  <si>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</si>
  <si>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</si>
  <si>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</si>
  <si>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</si>
  <si>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</si>
  <si>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</si>
  <si>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</si>
  <si>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</si>
  <si>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</si>
  <si>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</si>
  <si>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</si>
  <si>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</si>
  <si>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</si>
  <si>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</si>
  <si>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</si>
  <si>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</si>
  <si>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</si>
  <si>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</si>
  <si>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</si>
  <si>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</si>
  <si>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</si>
  <si>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</si>
  <si>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</si>
  <si>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</si>
  <si>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</si>
  <si>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</si>
  <si>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</si>
  <si>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</si>
  <si>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</si>
  <si>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</si>
  <si>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</si>
  <si>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</si>
  <si>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</si>
  <si>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</si>
  <si>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</si>
  <si>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</si>
  <si>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</si>
  <si>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</si>
  <si>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</si>
  <si>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</si>
  <si>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</si>
  <si>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</si>
  <si>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</si>
  <si>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</si>
  <si>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</si>
  <si>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</si>
  <si>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</si>
  <si>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</si>
  <si>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</si>
  <si>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</si>
  <si>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</si>
  <si>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</si>
  <si>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</si>
  <si>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</si>
  <si>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</si>
  <si>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</si>
  <si>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</si>
  <si>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</si>
  <si>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</si>
  <si>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</si>
  <si>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</si>
  <si>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</si>
  <si>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</si>
  <si>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</si>
  <si>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</si>
  <si>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</si>
  <si>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</si>
  <si>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</si>
  <si>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</si>
  <si>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</si>
  <si>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</si>
  <si>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</si>
  <si>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</si>
  <si>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</si>
  <si>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</si>
  <si>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</si>
  <si>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</si>
  <si>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</si>
  <si>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</si>
  <si>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</si>
  <si>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</si>
  <si>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</si>
  <si>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</si>
  <si>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</si>
  <si>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</si>
  <si>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</si>
  <si>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</si>
  <si>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</si>
  <si>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</si>
  <si>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</si>
  <si>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</si>
  <si>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</si>
  <si>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</si>
  <si>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</si>
  <si>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</si>
  <si>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</si>
  <si>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</si>
  <si>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</si>
  <si>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</si>
  <si>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</si>
  <si>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</si>
  <si>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</si>
  <si>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</si>
  <si>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</si>
  <si>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</si>
  <si>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</si>
  <si>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</si>
  <si>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</si>
  <si>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</si>
  <si>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</si>
  <si>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</si>
  <si>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</si>
  <si>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</si>
  <si>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</si>
  <si>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</si>
  <si>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</si>
  <si>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</si>
  <si>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</si>
  <si>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</si>
  <si>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</si>
  <si>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</si>
  <si>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</si>
  <si>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</si>
  <si>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</si>
  <si>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</si>
  <si>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</si>
  <si>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</si>
  <si>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</si>
  <si>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</si>
  <si>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</si>
  <si>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</si>
  <si>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</si>
  <si>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</si>
  <si>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</si>
  <si>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</si>
  <si>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</si>
  <si>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</si>
  <si>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</si>
  <si>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</si>
  <si>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</si>
  <si>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</si>
  <si>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</si>
  <si>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</si>
  <si>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</si>
  <si>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</si>
  <si>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</si>
  <si>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</si>
  <si>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</si>
  <si>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</si>
  <si>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</si>
  <si>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</si>
  <si>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</si>
  <si>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</si>
  <si>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</si>
  <si>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</si>
  <si>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</si>
  <si>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</si>
  <si>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</si>
  <si>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</si>
  <si>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</si>
  <si>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</si>
  <si>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</si>
  <si>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</si>
  <si>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</si>
  <si>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</si>
  <si>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</si>
  <si>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</si>
  <si>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</si>
  <si>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</si>
  <si>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</si>
  <si>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</si>
  <si>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</si>
  <si>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</si>
  <si>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</si>
  <si>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</si>
  <si>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</si>
  <si>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</si>
  <si>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</si>
  <si>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</si>
  <si>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</si>
  <si>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</si>
  <si>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</si>
  <si>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</si>
  <si>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</si>
  <si>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</si>
  <si>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</si>
  <si>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</si>
  <si>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</si>
  <si>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</si>
  <si>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</si>
  <si>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</si>
  <si>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</si>
  <si>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</si>
  <si>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</si>
  <si>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</si>
  <si>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</si>
  <si>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</si>
  <si>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</si>
  <si>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</si>
  <si>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</si>
  <si>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</si>
  <si>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</si>
  <si>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</si>
  <si>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</si>
  <si>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</si>
  <si>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</si>
  <si>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</si>
  <si>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</si>
  <si>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</si>
  <si>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</si>
  <si>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</si>
  <si>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</si>
  <si>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</si>
  <si>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</si>
  <si>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</si>
  <si>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</si>
  <si>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</si>
  <si>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</si>
  <si>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</si>
  <si>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</si>
  <si>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</si>
  <si>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</si>
  <si>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</si>
  <si>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</si>
  <si>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</si>
  <si>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</si>
  <si>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</si>
  <si>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</si>
  <si>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</si>
  <si>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</si>
  <si>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</si>
  <si>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</si>
  <si>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</si>
  <si>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</si>
  <si>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</si>
  <si>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</si>
  <si>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</si>
  <si>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</si>
  <si>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</si>
  <si>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</si>
  <si>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</si>
  <si>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</si>
  <si>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</si>
  <si>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</si>
  <si>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</si>
  <si>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</si>
  <si>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</si>
  <si>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</si>
  <si>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</si>
  <si>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</si>
  <si>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</si>
  <si>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</si>
  <si>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</si>
  <si>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</si>
  <si>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</si>
  <si>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</si>
  <si>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</si>
  <si>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</si>
  <si>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</si>
  <si>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</si>
  <si>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</si>
  <si>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</si>
  <si>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</si>
  <si>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</si>
  <si>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</si>
  <si>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</si>
  <si>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</si>
  <si>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</si>
  <si>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</si>
  <si>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</si>
  <si>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</si>
  <si>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</si>
  <si>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</si>
  <si>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</si>
  <si>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</si>
  <si>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</si>
  <si>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</si>
  <si>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</si>
  <si>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</si>
  <si>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</si>
  <si>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</si>
  <si>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</si>
  <si>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</si>
  <si>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</si>
  <si>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</si>
  <si>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</si>
  <si>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</si>
  <si>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</si>
  <si>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</si>
  <si>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</si>
  <si>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</si>
  <si>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</si>
  <si>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</si>
  <si>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</si>
  <si>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</si>
  <si>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</si>
  <si>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</si>
  <si>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</si>
  <si>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</si>
  <si>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</si>
  <si>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</si>
  <si>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</si>
  <si>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</si>
  <si>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</si>
  <si>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</si>
  <si>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</si>
  <si>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</si>
  <si>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</si>
  <si>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</si>
  <si>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</si>
  <si>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</si>
  <si>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</si>
  <si>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</si>
  <si>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</si>
  <si>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</si>
  <si>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</si>
  <si>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</si>
  <si>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</si>
  <si>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</si>
  <si>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</si>
  <si>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</si>
  <si>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</si>
  <si>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</si>
  <si>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</si>
  <si>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</si>
  <si>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</si>
  <si>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</si>
  <si>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</si>
  <si>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</si>
  <si>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</si>
  <si>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</si>
  <si>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</si>
  <si>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</si>
  <si>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</si>
  <si>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</si>
  <si>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</si>
  <si>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</si>
  <si>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</si>
  <si>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</si>
  <si>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</si>
  <si>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</si>
  <si>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</si>
  <si>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</si>
  <si>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</si>
  <si>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</si>
  <si>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</si>
  <si>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</si>
  <si>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</si>
  <si>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</si>
  <si>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</si>
  <si>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</si>
  <si>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</si>
  <si>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</si>
  <si>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</si>
  <si>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</si>
  <si>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</si>
  <si>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</si>
  <si>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</si>
  <si>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</si>
  <si>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</si>
  <si>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</si>
  <si>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</si>
  <si>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</si>
  <si>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</si>
  <si>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</si>
  <si>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</si>
  <si>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</si>
  <si>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</si>
  <si>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</si>
  <si>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</si>
  <si>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</si>
  <si>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</si>
  <si>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</si>
  <si>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</si>
  <si>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</si>
  <si>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</si>
  <si>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</si>
  <si>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</si>
  <si>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</si>
  <si>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</si>
  <si>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</si>
  <si>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</si>
  <si>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</si>
  <si>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</si>
  <si>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</si>
  <si>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</si>
  <si>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</si>
  <si>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</si>
  <si>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</si>
  <si>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</si>
  <si>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</si>
  <si>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</si>
  <si>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</si>
  <si>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</si>
  <si>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</si>
  <si>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</si>
  <si>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</si>
  <si>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</si>
  <si>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</si>
  <si>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</si>
  <si>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</si>
  <si>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</si>
  <si>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</si>
  <si>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</si>
  <si>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</si>
  <si>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</si>
  <si>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</si>
  <si>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</si>
  <si>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</si>
  <si>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</si>
  <si>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</si>
  <si>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</si>
  <si>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</si>
  <si>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</si>
  <si>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</si>
  <si>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</si>
  <si>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</si>
  <si>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</si>
  <si>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</si>
  <si>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</si>
  <si>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</si>
  <si>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</si>
  <si>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</si>
  <si>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</si>
  <si>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</si>
  <si>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</si>
  <si>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</si>
  <si>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</si>
  <si>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</si>
  <si>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</si>
  <si>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</si>
  <si>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</si>
  <si>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</si>
  <si>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</si>
  <si>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</si>
  <si>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</si>
  <si>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</si>
  <si>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</si>
  <si>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</si>
  <si>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</si>
  <si>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</si>
  <si>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</si>
  <si>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</si>
  <si>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</si>
  <si>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</si>
  <si>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</si>
  <si>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</si>
  <si>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</si>
  <si>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</si>
  <si>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</si>
  <si>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</si>
  <si>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</si>
  <si>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</si>
  <si>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</si>
  <si>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</si>
  <si>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</si>
  <si>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</si>
  <si>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</si>
  <si>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</si>
  <si>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</si>
  <si>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</si>
  <si>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</si>
  <si>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</si>
  <si>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</si>
  <si>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</si>
  <si>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</si>
  <si>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</si>
  <si>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</si>
  <si>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</si>
  <si>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</si>
  <si>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</si>
  <si>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</si>
  <si>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</si>
  <si>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</si>
  <si>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</si>
  <si>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</si>
  <si>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</si>
  <si>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</si>
  <si>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</si>
  <si>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</si>
  <si>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</si>
  <si>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</si>
  <si>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</si>
  <si>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</si>
  <si>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</si>
  <si>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</si>
  <si>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</si>
  <si>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</si>
  <si>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</si>
  <si>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</si>
  <si>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</si>
  <si>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</si>
  <si>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</si>
  <si>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</si>
  <si>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</si>
  <si>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</si>
  <si>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</si>
  <si>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</si>
  <si>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</si>
  <si>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</si>
  <si>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</si>
  <si>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</si>
  <si>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</si>
  <si>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</si>
  <si>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</si>
  <si>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</si>
  <si>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</si>
  <si>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</si>
  <si>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</si>
  <si>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</si>
  <si>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</si>
  <si>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</si>
  <si>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</si>
  <si>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</si>
  <si>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</si>
  <si>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</si>
  <si>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</si>
  <si>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</si>
  <si>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</si>
  <si>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</si>
  <si>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</si>
  <si>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</si>
  <si>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</si>
  <si>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</si>
  <si>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</si>
  <si>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</si>
  <si>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</si>
  <si>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</si>
  <si>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</si>
  <si>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</si>
  <si>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</si>
  <si>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</si>
  <si>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</si>
  <si>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</si>
  <si>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</si>
  <si>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</si>
  <si>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</si>
  <si>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</si>
  <si>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</si>
  <si>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</si>
  <si>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</si>
  <si>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</si>
  <si>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</si>
  <si>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</si>
  <si>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</si>
  <si>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</si>
  <si>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</si>
  <si>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</si>
  <si>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</si>
  <si>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</si>
  <si>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</si>
  <si>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</si>
  <si>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</si>
  <si>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</si>
  <si>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</si>
  <si>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</si>
  <si>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</si>
  <si>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</si>
  <si>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</si>
  <si>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</si>
  <si>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</si>
  <si>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</si>
  <si>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</si>
  <si>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</si>
  <si>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</si>
  <si>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</si>
  <si>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</si>
  <si>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</si>
  <si>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</si>
  <si>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</si>
  <si>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</si>
  <si>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</si>
  <si>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</si>
  <si>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</si>
  <si>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</si>
  <si>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</si>
  <si>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</si>
  <si>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</si>
  <si>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</si>
  <si>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</si>
  <si>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</si>
  <si>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</si>
  <si>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</si>
  <si>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</si>
  <si>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</si>
  <si>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</si>
  <si>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</si>
  <si>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</si>
  <si>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</si>
  <si>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</si>
  <si>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</si>
  <si>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</si>
  <si>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</si>
  <si>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</si>
  <si>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</si>
  <si>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</si>
  <si>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</si>
  <si>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</si>
  <si>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</si>
  <si>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</si>
  <si>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</si>
  <si>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</si>
  <si>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</si>
  <si>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</si>
  <si>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</si>
  <si>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</si>
  <si>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</si>
  <si>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</si>
  <si>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</si>
  <si>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</si>
  <si>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</si>
  <si>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</si>
  <si>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</si>
  <si>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</si>
  <si>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</si>
  <si>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</si>
  <si>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</si>
  <si>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</si>
  <si>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</si>
  <si>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</si>
  <si>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</si>
  <si>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</si>
  <si>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</si>
  <si>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</si>
  <si>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</si>
  <si>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</si>
  <si>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</si>
  <si>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</si>
  <si>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</si>
  <si>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</si>
  <si>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</si>
  <si>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</si>
  <si>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</si>
  <si>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</si>
  <si>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</si>
  <si>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</si>
  <si>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</si>
  <si>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</si>
  <si>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</si>
  <si>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</si>
  <si>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</si>
  <si>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</si>
  <si>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</si>
  <si>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</si>
  <si>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</si>
  <si>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</si>
  <si>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</si>
  <si>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</si>
  <si>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</si>
  <si>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</si>
  <si>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</si>
  <si>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</si>
  <si>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</si>
  <si>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</si>
  <si>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</si>
  <si>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</si>
  <si>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</si>
  <si>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</si>
  <si>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</si>
  <si>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</si>
  <si>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</si>
  <si>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</si>
  <si>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</si>
  <si>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</si>
  <si>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</si>
  <si>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</si>
  <si>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</si>
  <si>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</si>
  <si>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</si>
  <si>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</si>
  <si>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</si>
  <si>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</si>
  <si>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</si>
  <si>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</si>
  <si>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</si>
  <si>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</si>
  <si>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</si>
  <si>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</si>
  <si>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</si>
  <si>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</si>
  <si>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</si>
  <si>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</si>
  <si>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</si>
  <si>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</si>
  <si>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</si>
  <si>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</si>
  <si>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</si>
  <si>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</si>
  <si>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</si>
  <si>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</si>
  <si>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</si>
  <si>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</si>
  <si>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</si>
  <si>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</si>
  <si>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</si>
  <si>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</si>
  <si>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</si>
  <si>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</si>
  <si>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</si>
  <si>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</si>
  <si>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</si>
  <si>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</si>
  <si>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</si>
  <si>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</si>
  <si>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</si>
  <si>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</si>
  <si>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</si>
  <si>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</si>
  <si>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</si>
  <si>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</si>
  <si>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</si>
  <si>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</si>
  <si>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</si>
  <si>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</si>
  <si>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</si>
  <si>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</si>
  <si>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</si>
  <si>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</si>
  <si>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</si>
  <si>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</si>
  <si>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</si>
  <si>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</si>
  <si>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</si>
  <si>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</si>
  <si>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</si>
  <si>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</si>
  <si>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</si>
  <si>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</si>
  <si>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</si>
  <si>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</si>
  <si>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</si>
  <si>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</si>
  <si>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</si>
  <si>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</si>
  <si>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</si>
  <si>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</si>
  <si>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</si>
  <si>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</si>
  <si>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</si>
  <si>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</si>
  <si>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</si>
  <si>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</si>
  <si>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</si>
  <si>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</si>
  <si>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</si>
  <si>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</si>
  <si>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</si>
  <si>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</si>
  <si>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</si>
  <si>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</si>
  <si>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</si>
  <si>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</si>
  <si>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</si>
  <si>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</si>
  <si>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</si>
  <si>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</si>
  <si>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</si>
  <si>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</si>
  <si>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</si>
  <si>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</si>
  <si>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</si>
  <si>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</si>
  <si>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</si>
  <si>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</si>
  <si>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</si>
  <si>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</si>
  <si>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</si>
  <si>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</si>
  <si>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</si>
  <si>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</si>
  <si>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</si>
  <si>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</si>
  <si>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</si>
  <si>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</si>
  <si>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</si>
  <si>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</si>
  <si>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</si>
  <si>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</si>
  <si>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</si>
  <si>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</si>
  <si>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</si>
  <si>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</si>
  <si>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</si>
  <si>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</si>
  <si>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</si>
  <si>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</si>
  <si>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</si>
  <si>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</si>
  <si>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</si>
  <si>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</si>
  <si>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</si>
  <si>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</si>
  <si>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</si>
  <si>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</si>
  <si>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</si>
  <si>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</si>
  <si>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</si>
  <si>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</si>
  <si>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</si>
  <si>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</si>
  <si>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</si>
  <si>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</si>
  <si>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</si>
  <si>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</si>
  <si>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</si>
  <si>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</si>
  <si>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</si>
  <si>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</si>
  <si>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</si>
  <si>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</si>
  <si>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</si>
  <si>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</si>
  <si>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</si>
  <si>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</si>
  <si>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</si>
  <si>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</si>
  <si>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</si>
  <si>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</si>
  <si>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</si>
  <si>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</si>
  <si>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</si>
  <si>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</si>
  <si>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</si>
  <si>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</si>
  <si>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</si>
  <si>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</si>
  <si>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</si>
  <si>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</si>
  <si>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</si>
  <si>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</si>
  <si>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</si>
  <si>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</si>
  <si>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</si>
  <si>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</si>
  <si>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</si>
  <si>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</si>
  <si>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</si>
  <si>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</si>
  <si>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</si>
  <si>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</si>
  <si>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</si>
  <si>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</si>
  <si>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</si>
  <si>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</si>
  <si>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</si>
  <si>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</si>
  <si>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</si>
  <si>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</si>
  <si>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</si>
  <si>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</si>
  <si>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</si>
  <si>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</si>
  <si>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</si>
  <si>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</si>
  <si>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</si>
  <si>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</si>
  <si>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</si>
  <si>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</si>
  <si>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</si>
  <si>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</si>
  <si>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</si>
  <si>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</si>
  <si>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</si>
  <si>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</si>
  <si>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</si>
  <si>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</si>
  <si>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</si>
  <si>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</si>
  <si>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</si>
  <si>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</si>
  <si>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</si>
  <si>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</si>
  <si>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</si>
  <si>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</si>
  <si>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</si>
  <si>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</si>
  <si>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</si>
  <si>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</si>
  <si>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</si>
  <si>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</si>
  <si>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</si>
  <si>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</si>
  <si>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</si>
  <si>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</si>
  <si>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</si>
  <si>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</si>
  <si>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</si>
  <si>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</si>
  <si>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</si>
  <si>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</si>
  <si>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</si>
  <si>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</si>
  <si>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</si>
  <si>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</si>
  <si>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</si>
  <si>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</si>
  <si>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</si>
  <si>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</si>
  <si>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</si>
  <si>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</si>
  <si>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</si>
  <si>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</si>
  <si>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</si>
  <si>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</si>
  <si>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</si>
  <si>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</si>
  <si>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</si>
  <si>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</si>
  <si>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</si>
  <si>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</si>
  <si>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</si>
  <si>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</si>
  <si>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</si>
  <si>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</si>
  <si>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</si>
  <si>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</si>
  <si>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</si>
  <si>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</si>
  <si>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</si>
  <si>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</si>
  <si>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</si>
  <si>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</si>
  <si>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</si>
  <si>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</si>
  <si>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</si>
  <si>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</si>
  <si>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</si>
  <si>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</si>
  <si>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</si>
  <si>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</si>
  <si>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</si>
  <si>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</si>
  <si>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</si>
  <si>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</si>
  <si>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</si>
  <si>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</si>
  <si>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</si>
  <si>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</si>
  <si>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</si>
  <si>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</si>
  <si>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</si>
  <si>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</si>
  <si>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</si>
  <si>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</si>
  <si>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</si>
  <si>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</si>
  <si>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</si>
  <si>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</si>
  <si>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</si>
  <si>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</si>
  <si>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</si>
  <si>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</si>
  <si>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</si>
  <si>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</si>
  <si>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</si>
  <si>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</si>
  <si>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</si>
  <si>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</si>
  <si>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</si>
  <si>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</si>
  <si>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</si>
  <si>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</si>
  <si>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</si>
  <si>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</si>
  <si>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</si>
  <si>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</si>
  <si>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</si>
  <si>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</si>
  <si>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</si>
  <si>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</si>
  <si>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</si>
  <si>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</si>
  <si>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</si>
  <si>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</si>
  <si>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</si>
  <si>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</si>
  <si>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</si>
  <si>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</si>
  <si>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</si>
  <si>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</si>
  <si>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</si>
  <si>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</si>
  <si>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</si>
  <si>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</si>
  <si>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</si>
  <si>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</si>
  <si>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</si>
  <si>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</si>
  <si>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</si>
  <si>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</si>
  <si>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</si>
  <si>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</si>
  <si>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</si>
  <si>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</si>
  <si>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</si>
  <si>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</si>
  <si>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</si>
  <si>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</si>
  <si>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</si>
  <si>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</si>
  <si>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</si>
  <si>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</si>
  <si>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</si>
  <si>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</si>
  <si>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</si>
  <si>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</si>
  <si>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</si>
  <si>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</si>
  <si>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</si>
  <si>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</si>
  <si>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</si>
  <si>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</si>
  <si>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</si>
  <si>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</si>
  <si>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</si>
  <si>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</si>
  <si>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</si>
  <si>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</si>
  <si>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</si>
  <si>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</si>
  <si>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</si>
  <si>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</si>
  <si>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</si>
  <si>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</si>
  <si>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</si>
  <si>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</si>
  <si>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</si>
  <si>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</si>
  <si>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</si>
  <si>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</si>
  <si>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</si>
  <si>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</si>
  <si>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</si>
  <si>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</si>
  <si>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</si>
  <si>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</si>
  <si>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</si>
  <si>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</si>
  <si>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</si>
  <si>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</si>
  <si>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</si>
  <si>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</si>
  <si>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</si>
  <si>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</si>
  <si>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</si>
  <si>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</si>
  <si>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</si>
  <si>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</si>
  <si>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</si>
  <si>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</si>
  <si>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</si>
  <si>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</si>
  <si>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</si>
  <si>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</si>
  <si>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</si>
  <si>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</si>
  <si>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</si>
  <si>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</si>
  <si>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</si>
  <si>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</si>
  <si>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</si>
  <si>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</si>
  <si>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</si>
  <si>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</si>
  <si>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</si>
  <si>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</si>
  <si>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</si>
  <si>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</si>
  <si>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</si>
  <si>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</si>
  <si>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</si>
  <si>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</si>
  <si>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</si>
  <si>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</si>
  <si>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</si>
  <si>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</si>
  <si>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</si>
  <si>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</si>
  <si>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</si>
  <si>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</si>
  <si>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</si>
  <si>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</si>
  <si>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</si>
  <si>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</si>
  <si>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</si>
  <si>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</si>
  <si>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</si>
  <si>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</si>
  <si>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</si>
  <si>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</si>
  <si>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</si>
  <si>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</si>
  <si>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</si>
  <si>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</si>
  <si>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</si>
  <si>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</si>
  <si>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</si>
  <si>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</si>
  <si>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</si>
  <si>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</si>
  <si>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</si>
  <si>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</si>
  <si>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</si>
  <si>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</si>
  <si>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</si>
  <si>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</si>
  <si>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</si>
  <si>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</si>
  <si>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</si>
  <si>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</si>
  <si>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</si>
  <si>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</si>
  <si>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</si>
  <si>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</si>
  <si>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</si>
  <si>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</si>
  <si>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</si>
  <si>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</si>
  <si>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</si>
  <si>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</si>
  <si>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</si>
  <si>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</si>
  <si>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</si>
  <si>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</si>
  <si>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</si>
  <si>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</si>
  <si>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</si>
  <si>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</si>
  <si>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</si>
  <si>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</si>
  <si>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</si>
  <si>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</si>
  <si>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</si>
  <si>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</si>
  <si>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</si>
  <si>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</si>
  <si>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</si>
  <si>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</si>
  <si>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</si>
  <si>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</si>
  <si>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</si>
  <si>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</si>
  <si>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</si>
  <si>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</si>
  <si>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</si>
  <si>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</si>
  <si>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</si>
  <si>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</si>
  <si>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</si>
  <si>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</si>
  <si>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</si>
  <si>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</si>
  <si>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</si>
  <si>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</si>
  <si>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</si>
  <si>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</si>
  <si>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</si>
  <si>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</si>
  <si>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</si>
  <si>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</si>
  <si>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</si>
  <si>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</si>
  <si>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</si>
  <si>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</si>
  <si>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</si>
  <si>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</si>
  <si>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</si>
  <si>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</si>
  <si>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</si>
  <si>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</si>
  <si>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</si>
  <si>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</si>
  <si>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</si>
  <si>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</si>
  <si>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</si>
  <si>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</si>
  <si>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</si>
  <si>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</si>
  <si>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</si>
  <si>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</si>
  <si>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</si>
  <si>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</si>
  <si>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</si>
  <si>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</si>
  <si>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</si>
  <si>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</si>
  <si>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</si>
  <si>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</si>
  <si>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</si>
  <si>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</si>
  <si>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</si>
  <si>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</si>
  <si>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</si>
  <si>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</si>
  <si>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</si>
  <si>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</si>
  <si>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</si>
  <si>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</si>
  <si>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</si>
  <si>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</si>
  <si>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</si>
  <si>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</si>
  <si>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</si>
  <si>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</si>
  <si>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</si>
  <si>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</si>
  <si>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</si>
  <si>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</si>
  <si>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</si>
  <si>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</si>
  <si>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</si>
  <si>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</si>
  <si>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</si>
  <si>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</si>
  <si>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</si>
  <si>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</si>
  <si>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</si>
  <si>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</si>
  <si>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</si>
  <si>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</si>
  <si>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</si>
  <si>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</si>
  <si>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</si>
  <si>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</si>
  <si>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</si>
  <si>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</si>
  <si>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</si>
  <si>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</si>
  <si>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</si>
  <si>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</si>
  <si>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</si>
  <si>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</si>
  <si>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</si>
  <si>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</si>
  <si>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</si>
  <si>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</si>
  <si>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</si>
  <si>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</si>
  <si>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</si>
  <si>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</si>
  <si>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</si>
  <si>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</si>
  <si>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</si>
  <si>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</si>
  <si>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</si>
  <si>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</si>
  <si>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</si>
  <si>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</si>
  <si>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</si>
  <si>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</si>
  <si>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</si>
  <si>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</si>
  <si>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</si>
  <si>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</si>
  <si>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</si>
  <si>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</si>
  <si>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</si>
  <si>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</si>
  <si>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</si>
  <si>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</si>
  <si>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</si>
  <si>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</si>
  <si>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</si>
  <si>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</si>
  <si>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</si>
  <si>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</si>
  <si>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</si>
  <si>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</si>
  <si>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</si>
  <si>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</si>
  <si>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</si>
  <si>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</si>
  <si>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</si>
  <si>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</si>
  <si>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</si>
  <si>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</si>
  <si>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</si>
  <si>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</si>
  <si>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</si>
  <si>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</si>
  <si>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</si>
  <si>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</si>
  <si>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</si>
  <si>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</si>
  <si>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</si>
  <si>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</si>
  <si>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</si>
  <si>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</si>
  <si>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</si>
  <si>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</si>
  <si>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</si>
  <si>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</si>
  <si>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</si>
  <si>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</si>
  <si>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</si>
  <si>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</si>
  <si>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</si>
  <si>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</si>
  <si>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</si>
  <si>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</si>
  <si>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</si>
  <si>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</si>
  <si>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</si>
  <si>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</si>
  <si>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</si>
  <si>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</si>
  <si>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</si>
  <si>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</si>
  <si>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</si>
  <si>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</si>
  <si>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</si>
  <si>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</si>
  <si>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</si>
  <si>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</si>
  <si>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</si>
  <si>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</si>
  <si>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</si>
  <si>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</si>
  <si>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</si>
  <si>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</si>
  <si>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</si>
  <si>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</si>
  <si>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</si>
  <si>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</si>
  <si>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</si>
  <si>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</si>
  <si>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</si>
  <si>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</si>
  <si>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</si>
  <si>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</si>
  <si>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</si>
  <si>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</si>
  <si>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</si>
  <si>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</si>
  <si>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</si>
  <si>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</si>
  <si>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</si>
  <si>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</si>
  <si>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</si>
  <si>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</si>
  <si>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</si>
  <si>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</si>
  <si>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</si>
  <si>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</si>
  <si>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</si>
  <si>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</si>
  <si>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</si>
  <si>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</si>
  <si>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</si>
  <si>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</si>
  <si>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</si>
  <si>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</si>
  <si>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</si>
  <si>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</si>
  <si>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</si>
  <si>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</si>
  <si>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</si>
  <si>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</si>
  <si>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</si>
  <si>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</si>
  <si>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</si>
  <si>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</si>
  <si>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</si>
  <si>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</si>
  <si>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</si>
  <si>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</si>
  <si>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</si>
  <si>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</si>
  <si>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</si>
  <si>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</si>
  <si>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</si>
  <si>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</si>
  <si>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</si>
  <si>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</si>
  <si>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</si>
  <si>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</si>
  <si>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</si>
  <si>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</si>
  <si>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</si>
  <si>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</si>
  <si>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</si>
  <si>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</si>
  <si>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</si>
  <si>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</si>
  <si>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</si>
  <si>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</si>
  <si>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</si>
  <si>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</si>
  <si>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</si>
  <si>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</si>
  <si>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</si>
  <si>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</si>
  <si>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</si>
  <si>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</si>
  <si>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</si>
  <si>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</si>
  <si>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</si>
  <si>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</si>
  <si>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</si>
  <si>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</si>
  <si>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</si>
  <si>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</si>
  <si>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</si>
  <si>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</si>
  <si>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</si>
  <si>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</si>
  <si>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</si>
  <si>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</si>
  <si>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</si>
  <si>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</si>
  <si>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</si>
  <si>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</si>
  <si>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</si>
  <si>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</si>
  <si>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</si>
  <si>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</si>
  <si>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</si>
  <si>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</si>
  <si>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</si>
  <si>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</si>
  <si>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</si>
  <si>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</si>
  <si>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</si>
  <si>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</si>
  <si>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</si>
  <si>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</si>
  <si>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</si>
  <si>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</si>
  <si>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</si>
  <si>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</si>
  <si>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</si>
  <si>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</si>
  <si>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</si>
  <si>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</si>
  <si>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</si>
  <si>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</si>
  <si>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</si>
  <si>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</si>
  <si>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</si>
  <si>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</si>
  <si>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</si>
  <si>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</si>
  <si>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</si>
  <si>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</si>
  <si>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</si>
  <si>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</si>
  <si>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</si>
  <si>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</si>
  <si>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</si>
  <si>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</si>
  <si>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</si>
  <si>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</si>
  <si>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</si>
  <si>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</si>
  <si>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</si>
  <si>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</si>
  <si>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</si>
  <si>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</si>
  <si>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</si>
  <si>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</si>
  <si>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</si>
  <si>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</si>
  <si>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</si>
  <si>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</si>
  <si>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</si>
  <si>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</si>
  <si>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</si>
  <si>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</si>
  <si>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</si>
  <si>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</si>
  <si>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</si>
  <si>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</si>
  <si>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</si>
  <si>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</si>
  <si>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</si>
  <si>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</si>
  <si>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</si>
  <si>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</si>
  <si>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</si>
  <si>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</si>
  <si>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</si>
  <si>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</si>
  <si>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</si>
  <si>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</si>
  <si>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</si>
  <si>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</si>
  <si>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</si>
  <si>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</si>
  <si>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</si>
  <si>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</si>
  <si>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</si>
  <si>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</si>
  <si>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</si>
  <si>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</si>
  <si>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</si>
  <si>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</si>
  <si>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</si>
  <si>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</si>
  <si>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</si>
  <si>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</si>
  <si>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</si>
  <si>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</si>
  <si>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</si>
  <si>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</si>
  <si>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</si>
  <si>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</si>
  <si>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</si>
  <si>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</si>
  <si>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</si>
  <si>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</si>
  <si>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</si>
  <si>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</si>
  <si>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</si>
  <si>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</si>
  <si>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</si>
  <si>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</si>
  <si>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</si>
  <si>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</si>
  <si>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</si>
  <si>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</si>
  <si>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</si>
  <si>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</si>
  <si>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</si>
  <si>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</si>
  <si>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</si>
  <si>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</si>
  <si>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</si>
  <si>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</si>
  <si>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</si>
  <si>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</si>
  <si>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</si>
  <si>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</si>
  <si>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</si>
  <si>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</si>
  <si>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</si>
  <si>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</si>
  <si>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</si>
  <si>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</si>
  <si>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</si>
  <si>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</si>
  <si>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</si>
  <si>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</si>
  <si>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</si>
  <si>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</si>
  <si>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</si>
  <si>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</si>
  <si>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</si>
  <si>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</si>
  <si>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</si>
  <si>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</si>
  <si>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</si>
  <si>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</si>
  <si>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</si>
  <si>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</si>
  <si>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</si>
  <si>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</si>
  <si>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</si>
  <si>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</si>
  <si>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</si>
  <si>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</si>
  <si>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</si>
  <si>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</si>
  <si>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</si>
  <si>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</si>
  <si>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</si>
  <si>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</si>
  <si>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</si>
  <si>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</si>
  <si>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</si>
  <si>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</si>
  <si>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</si>
  <si>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</si>
  <si>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</si>
  <si>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</si>
  <si>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</si>
  <si>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</si>
  <si>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</si>
  <si>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</si>
  <si>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</si>
  <si>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</si>
  <si>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</si>
  <si>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</si>
  <si>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</si>
  <si>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</si>
  <si>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</si>
  <si>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</si>
  <si>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</si>
  <si>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</si>
  <si>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</si>
  <si>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</si>
  <si>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</si>
  <si>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</si>
  <si>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</si>
  <si>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</si>
  <si>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</si>
  <si>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</si>
  <si>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</si>
  <si>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</si>
  <si>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</si>
  <si>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</si>
  <si>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</si>
  <si>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</si>
  <si>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</si>
  <si>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</si>
  <si>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</si>
  <si>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</si>
  <si>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</si>
  <si>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</si>
  <si>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</si>
  <si>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</si>
  <si>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</si>
  <si>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</si>
  <si>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</si>
  <si>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</si>
  <si>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</si>
  <si>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</si>
  <si>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</si>
  <si>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</si>
  <si>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</si>
  <si>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</si>
  <si>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</si>
  <si>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</si>
  <si>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</si>
  <si>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</si>
  <si>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</si>
  <si>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</si>
  <si>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</si>
  <si>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</si>
  <si>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</si>
  <si>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</si>
  <si>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</si>
  <si>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</si>
  <si>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</si>
  <si>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</si>
  <si>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</si>
  <si>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</si>
  <si>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</si>
  <si>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</si>
  <si>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</si>
  <si>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</si>
  <si>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</si>
  <si>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</si>
  <si>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</si>
  <si>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</si>
  <si>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</si>
  <si>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</si>
  <si>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</si>
  <si>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</si>
  <si>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</si>
  <si>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</si>
  <si>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</si>
  <si>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</si>
  <si>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</si>
  <si>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</si>
  <si>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</si>
  <si>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</si>
  <si>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</si>
  <si>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</si>
  <si>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</si>
  <si>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</si>
  <si>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</si>
  <si>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</si>
  <si>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</si>
  <si>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</si>
  <si>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</si>
  <si>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</si>
  <si>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</si>
  <si>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</si>
  <si>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</si>
  <si>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</si>
  <si>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</si>
  <si>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</si>
  <si>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</si>
  <si>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</si>
  <si>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</si>
  <si>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</si>
  <si>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</si>
  <si>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</si>
  <si>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</si>
  <si>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</si>
  <si>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</si>
  <si>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</si>
  <si>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</si>
  <si>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</si>
  <si>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</si>
  <si>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</si>
  <si>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</si>
  <si>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</si>
  <si>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</si>
  <si>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</si>
  <si>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</si>
  <si>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</si>
  <si>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</si>
  <si>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</si>
  <si>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</si>
  <si>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</si>
  <si>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</si>
  <si>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</si>
  <si>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</si>
  <si>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</si>
  <si>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</si>
  <si>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</si>
  <si>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</si>
  <si>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</si>
  <si>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</si>
  <si>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</si>
  <si>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</si>
  <si>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</si>
  <si>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</si>
  <si>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</si>
  <si>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</si>
  <si>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</si>
  <si>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</si>
  <si>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</si>
  <si>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</si>
  <si>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</si>
  <si>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</si>
  <si>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</si>
  <si>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</si>
  <si>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</si>
  <si>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</si>
  <si>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</si>
  <si>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</si>
  <si>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</si>
  <si>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</si>
  <si>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</si>
  <si>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</si>
  <si>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</si>
  <si>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</si>
  <si>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</si>
  <si>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</si>
  <si>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</si>
  <si>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</si>
  <si>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</si>
  <si>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</si>
  <si>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</si>
  <si>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</si>
  <si>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</si>
  <si>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</si>
  <si>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</si>
  <si>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</si>
  <si>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</si>
  <si>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</si>
  <si>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</si>
  <si>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</si>
  <si>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</si>
  <si>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</si>
  <si>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</si>
  <si>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</si>
  <si>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</si>
  <si>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</si>
  <si>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</si>
  <si>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</si>
  <si>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</si>
  <si>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</si>
  <si>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</si>
  <si>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</si>
  <si>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</si>
  <si>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</si>
  <si>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</si>
  <si>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</si>
  <si>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</si>
  <si>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</si>
  <si>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</si>
  <si>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</si>
  <si>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</si>
  <si>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</si>
  <si>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</si>
  <si>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</si>
  <si>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</si>
  <si>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</si>
  <si>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</si>
  <si>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</si>
  <si>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</si>
  <si>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</si>
  <si>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</si>
  <si>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</si>
  <si>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</si>
  <si>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</si>
  <si>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</si>
  <si>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</si>
  <si>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</si>
  <si>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</si>
  <si>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</si>
  <si>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</si>
  <si>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</si>
  <si>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</si>
  <si>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</si>
  <si>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</si>
  <si>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</si>
  <si>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</si>
  <si>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</si>
  <si>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</si>
  <si>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</si>
  <si>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</si>
  <si>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</si>
  <si>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</si>
  <si>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</si>
  <si>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</si>
  <si>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</si>
  <si>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</si>
  <si>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</si>
  <si>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</si>
  <si>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</si>
  <si>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</si>
  <si>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</si>
  <si>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</si>
  <si>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</si>
  <si>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</si>
  <si>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</si>
  <si>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</si>
  <si>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</si>
  <si>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</si>
  <si>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</si>
  <si>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</si>
  <si>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</si>
  <si>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</si>
  <si>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</si>
  <si>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</si>
  <si>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</si>
  <si>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</si>
  <si>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</si>
  <si>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</si>
  <si>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</si>
  <si>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</si>
  <si>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</si>
  <si>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</si>
  <si>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</si>
  <si>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</si>
  <si>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</si>
  <si>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</si>
  <si>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</si>
  <si>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</si>
  <si>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</si>
  <si>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</si>
  <si>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</si>
  <si>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</si>
  <si>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</si>
  <si>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</si>
  <si>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</si>
  <si>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</si>
  <si>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</si>
  <si>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</si>
  <si>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</si>
  <si>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</si>
  <si>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</si>
  <si>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</si>
  <si>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</si>
  <si>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</si>
  <si>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</si>
  <si>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</si>
  <si>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</si>
  <si>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</si>
  <si>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</si>
  <si>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</si>
  <si>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</si>
  <si>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</si>
  <si>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</si>
  <si>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</si>
  <si>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</si>
  <si>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</si>
  <si>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</si>
  <si>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</si>
  <si>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</si>
  <si>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</si>
  <si>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</si>
  <si>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</si>
  <si>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</si>
  <si>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</si>
  <si>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</si>
  <si>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</si>
  <si>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</si>
  <si>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</si>
  <si>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</si>
  <si>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</si>
  <si>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</si>
  <si>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</si>
  <si>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</si>
  <si>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</si>
  <si>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</si>
  <si>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</si>
  <si>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</si>
  <si>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</si>
  <si>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</si>
  <si>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</si>
  <si>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</si>
  <si>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</si>
  <si>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</si>
  <si>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</si>
  <si>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</si>
  <si>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</si>
  <si>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</si>
  <si>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</si>
  <si>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</si>
  <si>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</si>
  <si>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</si>
  <si>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</si>
  <si>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</si>
  <si>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</si>
  <si>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</si>
  <si>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</si>
  <si>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</si>
  <si>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</si>
  <si>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</si>
  <si>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</si>
  <si>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</si>
  <si>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</si>
  <si>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</si>
  <si>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</si>
  <si>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</si>
  <si>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</si>
  <si>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</si>
  <si>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</si>
  <si>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</si>
  <si>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</si>
  <si>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</si>
  <si>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</si>
  <si>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</si>
  <si>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</si>
  <si>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</si>
  <si>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</si>
  <si>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</si>
  <si>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</si>
  <si>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</si>
  <si>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</si>
  <si>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</si>
  <si>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</si>
  <si>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</si>
  <si>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</si>
  <si>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</si>
  <si>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</si>
  <si>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</si>
  <si>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</si>
  <si>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</si>
  <si>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</si>
  <si>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</si>
  <si>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</si>
  <si>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</si>
  <si>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</si>
  <si>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</si>
  <si>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</si>
  <si>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</si>
  <si>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</si>
  <si>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</si>
  <si>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</si>
  <si>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</si>
  <si>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</si>
  <si>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</si>
  <si>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</si>
  <si>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</si>
  <si>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</si>
  <si>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</si>
  <si>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</si>
  <si>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</si>
  <si>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</si>
  <si>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</si>
  <si>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</si>
  <si>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</si>
  <si>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</si>
  <si>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</si>
  <si>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</si>
  <si>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</si>
  <si>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</si>
  <si>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</si>
  <si>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</si>
  <si>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</si>
  <si>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</si>
  <si>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</si>
  <si>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</si>
  <si>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</si>
  <si>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</si>
  <si>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</si>
  <si>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</si>
  <si>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</si>
  <si>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</si>
  <si>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</si>
  <si>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</si>
  <si>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</si>
  <si>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</si>
  <si>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</si>
  <si>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</si>
  <si>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</si>
  <si>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</si>
  <si>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</si>
  <si>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</si>
  <si>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</si>
  <si>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</si>
  <si>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</si>
  <si>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</si>
  <si>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</si>
  <si>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</si>
  <si>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</si>
  <si>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</si>
  <si>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</si>
  <si>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</si>
  <si>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</si>
  <si>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</si>
  <si>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</si>
  <si>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</si>
  <si>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</si>
  <si>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</si>
  <si>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</si>
  <si>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</si>
  <si>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</si>
  <si>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</si>
  <si>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</si>
  <si>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</si>
  <si>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</si>
  <si>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</si>
  <si>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</si>
  <si>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</si>
  <si>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</si>
  <si>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</si>
  <si>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</si>
  <si>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</si>
  <si>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</si>
  <si>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</si>
  <si>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</si>
  <si>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</si>
  <si>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</si>
  <si>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</si>
  <si>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</si>
  <si>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</si>
  <si>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</si>
  <si>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</si>
  <si>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</si>
  <si>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</si>
  <si>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</si>
  <si>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</si>
  <si>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</si>
  <si>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</si>
  <si>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</si>
  <si>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</si>
  <si>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</si>
  <si>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</si>
  <si>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</si>
  <si>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</si>
  <si>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</si>
  <si>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</si>
  <si>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</si>
  <si>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</si>
  <si>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</si>
  <si>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</si>
  <si>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</si>
  <si>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</si>
  <si>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</si>
  <si>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</si>
  <si>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</si>
  <si>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</si>
  <si>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</si>
  <si>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</si>
  <si>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</si>
  <si>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</si>
  <si>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</si>
  <si>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</si>
  <si>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</si>
  <si>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</si>
  <si>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</si>
  <si>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</si>
  <si>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</si>
  <si>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</si>
  <si>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</si>
  <si>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</si>
  <si>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</si>
  <si>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</si>
  <si>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</si>
  <si>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</si>
  <si>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</si>
  <si>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</si>
  <si>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</si>
  <si>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</si>
  <si>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</si>
  <si>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</si>
  <si>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</si>
  <si>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</si>
  <si>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</si>
  <si>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</si>
  <si>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</si>
  <si>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</si>
  <si>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</si>
  <si>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</si>
  <si>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</si>
  <si>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</si>
  <si>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</si>
  <si>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</si>
  <si>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</si>
  <si>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</si>
  <si>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</si>
  <si>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</si>
  <si>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</si>
  <si>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</si>
  <si>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</si>
  <si>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</si>
  <si>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</si>
  <si>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</si>
  <si>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</si>
  <si>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</si>
  <si>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</si>
  <si>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</si>
  <si>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</si>
  <si>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</si>
  <si>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</si>
  <si>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</si>
  <si>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</si>
  <si>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</si>
  <si>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</si>
  <si>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</si>
  <si>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</si>
  <si>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</si>
  <si>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</si>
  <si>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</si>
  <si>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</si>
  <si>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</si>
  <si>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</si>
  <si>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</si>
  <si>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</si>
  <si>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</si>
  <si>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</si>
  <si>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</si>
  <si>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</si>
  <si>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</si>
  <si>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</si>
  <si>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</si>
  <si>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</si>
  <si>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</si>
  <si>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</si>
  <si>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</si>
  <si>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</si>
  <si>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</si>
  <si>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</si>
  <si>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</si>
  <si>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</si>
  <si>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</si>
  <si>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</si>
  <si>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</si>
  <si>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</si>
  <si>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</si>
  <si>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</si>
  <si>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</si>
  <si>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</si>
  <si>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</si>
  <si>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</si>
  <si>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</si>
  <si>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</si>
  <si>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</si>
  <si>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</si>
  <si>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</si>
  <si>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</si>
  <si>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</si>
  <si>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</si>
  <si>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</si>
  <si>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</si>
  <si>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</si>
  <si>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</si>
  <si>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</si>
  <si>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</si>
  <si>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</si>
  <si>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</si>
  <si>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</si>
  <si>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</si>
  <si>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</si>
  <si>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</si>
  <si>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</si>
  <si>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</si>
  <si>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</si>
  <si>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</si>
  <si>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</si>
  <si>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</si>
  <si>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</si>
  <si>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</si>
  <si>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</si>
  <si>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</si>
  <si>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</si>
  <si>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</si>
  <si>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</si>
  <si>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</si>
  <si>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</si>
  <si>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</si>
  <si>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</si>
  <si>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</si>
  <si>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</si>
  <si>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</si>
  <si>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</si>
  <si>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</si>
  <si>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</si>
  <si>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</si>
  <si>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</si>
  <si>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</si>
  <si>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</si>
  <si>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</si>
  <si>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</si>
  <si>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</si>
  <si>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</si>
  <si>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</si>
  <si>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</si>
  <si>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</si>
  <si>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</si>
  <si>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</si>
  <si>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</si>
  <si>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</si>
  <si>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</si>
  <si>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</si>
  <si>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</si>
  <si>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</si>
  <si>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</si>
  <si>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</si>
  <si>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</si>
  <si>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</si>
  <si>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</si>
  <si>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</si>
  <si>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</si>
  <si>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</si>
  <si>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</si>
  <si>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</si>
  <si>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</si>
  <si>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</si>
  <si>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</si>
  <si>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</si>
  <si>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</si>
  <si>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</si>
  <si>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</si>
  <si>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</si>
  <si>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</si>
  <si>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</si>
  <si>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</si>
  <si>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</si>
  <si>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</si>
  <si>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</si>
  <si>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</si>
  <si>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</si>
  <si>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</si>
  <si>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</si>
  <si>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</si>
  <si>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</si>
  <si>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</si>
  <si>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</si>
  <si>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</si>
  <si>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</si>
  <si>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</si>
  <si>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</si>
  <si>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</si>
  <si>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</si>
  <si>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</si>
  <si>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</si>
  <si>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</si>
  <si>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</si>
  <si>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</si>
  <si>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</si>
  <si>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</si>
  <si>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</si>
  <si>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</si>
  <si>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</si>
  <si>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</si>
  <si>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</si>
  <si>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</si>
  <si>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</si>
  <si>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</si>
  <si>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</si>
  <si>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</si>
  <si>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</si>
  <si>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</si>
  <si>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</si>
  <si>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</si>
  <si>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</si>
  <si>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</si>
  <si>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</si>
  <si>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</si>
  <si>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</si>
  <si>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</si>
  <si>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</si>
  <si>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</si>
  <si>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</si>
  <si>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</si>
  <si>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</si>
  <si>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</si>
  <si>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</si>
  <si>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</si>
  <si>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</si>
  <si>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</si>
  <si>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</si>
  <si>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</si>
  <si>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</si>
  <si>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</si>
  <si>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</si>
  <si>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</si>
  <si>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</si>
  <si>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</si>
  <si>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</si>
  <si>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</si>
  <si>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</si>
  <si>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</si>
  <si>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</si>
  <si>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</si>
  <si>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</si>
  <si>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</si>
  <si>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</si>
  <si>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</si>
  <si>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</si>
  <si>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</si>
  <si>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</si>
  <si>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</si>
  <si>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</si>
  <si>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</si>
  <si>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</si>
  <si>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</si>
  <si>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</si>
  <si>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</si>
  <si>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</si>
  <si>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</si>
  <si>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</si>
  <si>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</si>
  <si>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</si>
  <si>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</si>
  <si>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</si>
  <si>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</si>
  <si>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</si>
  <si>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</si>
  <si>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</si>
  <si>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</si>
  <si>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</si>
  <si>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</si>
  <si>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</si>
  <si>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</si>
  <si>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</si>
  <si>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</si>
  <si>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</si>
  <si>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</si>
  <si>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</si>
  <si>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</si>
  <si>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</si>
  <si>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</si>
  <si>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</si>
  <si>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</si>
  <si>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</si>
  <si>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</si>
  <si>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</si>
  <si>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</si>
  <si>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</si>
  <si>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</si>
  <si>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</si>
  <si>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</si>
  <si>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</si>
  <si>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</si>
  <si>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</si>
  <si>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</si>
  <si>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</si>
  <si>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</si>
  <si>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</si>
  <si>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</si>
  <si>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</si>
  <si>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</si>
  <si>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</si>
  <si>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</si>
  <si>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</si>
  <si>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</si>
  <si>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</si>
  <si>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</si>
  <si>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</si>
  <si>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</si>
  <si>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</si>
  <si>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</si>
  <si>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</si>
  <si>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</si>
  <si>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</si>
  <si>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</si>
  <si>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</si>
  <si>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</si>
  <si>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</si>
  <si>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</si>
  <si>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</si>
  <si>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</si>
  <si>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</si>
  <si>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</si>
  <si>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</si>
  <si>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</si>
  <si>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</si>
  <si>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</si>
  <si>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</si>
  <si>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</si>
  <si>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</si>
  <si>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</si>
  <si>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</si>
  <si>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</si>
  <si>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</si>
  <si>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</si>
  <si>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</si>
  <si>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</si>
  <si>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</si>
  <si>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</si>
  <si>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</si>
  <si>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</si>
  <si>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</si>
  <si>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</si>
  <si>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</si>
  <si>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</si>
  <si>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</si>
  <si>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</si>
  <si>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</si>
  <si>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</si>
  <si>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</si>
  <si>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</si>
  <si>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</si>
  <si>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</si>
  <si>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</si>
  <si>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</si>
  <si>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</si>
  <si>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</si>
  <si>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</si>
  <si>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</si>
  <si>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</si>
  <si>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</si>
  <si>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</si>
  <si>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</si>
  <si>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</si>
  <si>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</si>
  <si>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</si>
  <si>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</si>
  <si>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</si>
  <si>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</si>
  <si>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</si>
  <si>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</si>
  <si>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</si>
  <si>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</si>
  <si>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</si>
  <si>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</si>
  <si>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</si>
  <si>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</si>
  <si>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</si>
  <si>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</si>
  <si>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</si>
  <si>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</si>
  <si>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</si>
  <si>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</si>
  <si>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</si>
  <si>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</si>
  <si>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</si>
  <si>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</si>
  <si>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</si>
  <si>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</si>
  <si>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</si>
  <si>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</si>
  <si>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</si>
  <si>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</si>
  <si>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</si>
  <si>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</si>
  <si>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</si>
  <si>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</si>
  <si>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</si>
  <si>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</si>
  <si>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</si>
  <si>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</si>
  <si>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</si>
  <si>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</si>
  <si>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</si>
  <si>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</si>
  <si>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</si>
  <si>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</si>
  <si>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</si>
  <si>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</si>
  <si>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</si>
  <si>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</si>
  <si>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</si>
  <si>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</si>
  <si>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</si>
  <si>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</si>
  <si>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</si>
  <si>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</si>
  <si>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</si>
  <si>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</si>
  <si>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</si>
  <si>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</si>
  <si>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</si>
  <si>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</si>
  <si>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</si>
  <si>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</si>
  <si>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</si>
  <si>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</si>
  <si>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</si>
  <si>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</si>
  <si>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</si>
  <si>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</si>
  <si>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</si>
  <si>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</si>
  <si>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</si>
  <si>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</si>
  <si>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</si>
  <si>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</si>
  <si>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</si>
  <si>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</si>
  <si>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</si>
  <si>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</si>
  <si>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</si>
  <si>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</si>
  <si>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</si>
  <si>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</si>
  <si>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</si>
  <si>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</si>
  <si>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</si>
  <si>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</si>
  <si>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</si>
  <si>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</si>
  <si>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</si>
  <si>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</si>
  <si>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</si>
  <si>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</si>
  <si>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</si>
  <si>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</si>
  <si>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</si>
  <si>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</si>
  <si>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</si>
  <si>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</si>
  <si>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</si>
  <si>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</si>
  <si>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</si>
  <si>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</si>
  <si>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</si>
  <si>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</si>
  <si>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</si>
  <si>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</si>
  <si>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</si>
  <si>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</si>
  <si>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</si>
  <si>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</si>
  <si>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</si>
  <si>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</si>
  <si>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</si>
  <si>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</si>
  <si>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</si>
  <si>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</si>
  <si>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</si>
  <si>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</si>
  <si>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</si>
  <si>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</si>
  <si>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</si>
  <si>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</si>
  <si>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</si>
  <si>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</si>
  <si>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</si>
  <si>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</si>
  <si>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</si>
  <si>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</si>
  <si>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</si>
  <si>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</si>
  <si>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</si>
  <si>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</si>
  <si>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</si>
  <si>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</si>
  <si>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</si>
  <si>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</si>
  <si>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</si>
  <si>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</si>
  <si>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</si>
  <si>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</si>
  <si>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</si>
  <si>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</si>
  <si>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</si>
  <si>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</si>
  <si>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</si>
  <si>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</si>
  <si>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</si>
  <si>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</si>
  <si>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</si>
  <si>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</si>
  <si>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</si>
  <si>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</si>
  <si>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</si>
  <si>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</si>
  <si>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</si>
  <si>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</si>
  <si>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</si>
  <si>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</si>
  <si>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</si>
  <si>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</si>
  <si>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</si>
  <si>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</si>
  <si>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</si>
  <si>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</si>
  <si>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</si>
  <si>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</si>
  <si>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</si>
  <si>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</si>
  <si>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</si>
  <si>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</si>
  <si>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</si>
  <si>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</si>
  <si>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</si>
  <si>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</si>
  <si>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</si>
  <si>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</si>
  <si>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</si>
  <si>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</si>
  <si>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</si>
  <si>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</si>
  <si>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</si>
  <si>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</si>
  <si>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</si>
  <si>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</si>
  <si>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</si>
  <si>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</si>
  <si>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</si>
  <si>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</si>
  <si>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</si>
  <si>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</si>
  <si>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</si>
  <si>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</si>
  <si>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</si>
  <si>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</si>
  <si>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</si>
  <si>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</si>
  <si>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</si>
  <si>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</si>
  <si>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</si>
  <si>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</si>
  <si>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</si>
  <si>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</si>
  <si>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</si>
  <si>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</si>
  <si>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</si>
  <si>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</si>
  <si>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</si>
  <si>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</si>
  <si>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</si>
  <si>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</si>
  <si>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</si>
  <si>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</si>
  <si>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</si>
  <si>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</si>
  <si>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</si>
  <si>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</si>
  <si>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</si>
  <si>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</si>
  <si>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</si>
  <si>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</si>
  <si>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</si>
  <si>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</si>
  <si>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</si>
  <si>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</si>
  <si>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</si>
  <si>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</si>
  <si>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</si>
  <si>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</si>
  <si>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</si>
  <si>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</si>
  <si>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</si>
  <si>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</si>
  <si>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</si>
  <si>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</si>
  <si>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</si>
  <si>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</si>
  <si>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</si>
  <si>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</si>
  <si>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</si>
  <si>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</si>
  <si>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</si>
  <si>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</si>
  <si>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</si>
  <si>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</si>
  <si>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</si>
  <si>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</si>
  <si>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</si>
  <si>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</si>
  <si>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</si>
  <si>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</si>
  <si>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</si>
  <si>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</si>
  <si>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</si>
  <si>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</si>
  <si>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</si>
  <si>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</si>
  <si>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</si>
  <si>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</si>
  <si>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</si>
  <si>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</si>
  <si>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</si>
  <si>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</si>
  <si>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</si>
  <si>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</si>
  <si>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</si>
  <si>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</si>
  <si>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</si>
  <si>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</si>
  <si>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</si>
  <si>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</si>
  <si>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</si>
  <si>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</si>
  <si>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</si>
  <si>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</si>
  <si>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</si>
  <si>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</si>
  <si>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</si>
  <si>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</si>
  <si>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</si>
  <si>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</si>
  <si>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</si>
  <si>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</si>
  <si>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</si>
  <si>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</si>
  <si>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</si>
  <si>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</si>
  <si>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</si>
  <si>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</si>
  <si>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</si>
  <si>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</si>
  <si>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</si>
  <si>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</si>
  <si>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</si>
  <si>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</si>
  <si>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</si>
  <si>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</si>
  <si>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</si>
  <si>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</si>
  <si>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</si>
  <si>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</si>
  <si>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</si>
  <si>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</si>
  <si>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</si>
  <si>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</si>
  <si>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</si>
  <si>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</si>
  <si>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</si>
  <si>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</si>
  <si>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</si>
  <si>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</si>
  <si>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</si>
  <si>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</si>
  <si>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</si>
  <si>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</si>
  <si>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</si>
  <si>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</si>
  <si>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</si>
  <si>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</si>
  <si>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</si>
  <si>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</si>
  <si>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</si>
  <si>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</si>
  <si>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</si>
  <si>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</si>
  <si>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</si>
  <si>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</si>
  <si>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</si>
  <si>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</si>
  <si>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</si>
  <si>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</si>
  <si>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</si>
  <si>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</si>
  <si>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</si>
  <si>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</si>
  <si>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</si>
  <si>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</si>
  <si>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</si>
  <si>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</si>
  <si>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</si>
  <si>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</si>
  <si>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</si>
  <si>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</si>
  <si>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</si>
  <si>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</si>
  <si>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</si>
  <si>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</si>
  <si>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</si>
  <si>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</si>
  <si>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</si>
  <si>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</si>
  <si>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</si>
  <si>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</si>
  <si>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</si>
  <si>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</si>
  <si>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</si>
  <si>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</si>
  <si>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</si>
  <si>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</si>
  <si>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</si>
  <si>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</si>
  <si>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</si>
  <si>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</si>
  <si>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</si>
  <si>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</si>
  <si>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</si>
  <si>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</si>
  <si>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</si>
  <si>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</si>
  <si>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</si>
  <si>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</si>
  <si>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</si>
  <si>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</si>
  <si>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</si>
  <si>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</si>
  <si>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</si>
  <si>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</si>
  <si>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</si>
  <si>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</si>
  <si>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</si>
  <si>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</si>
  <si>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</si>
  <si>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</si>
  <si>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</si>
  <si>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</si>
  <si>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</si>
  <si>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</si>
  <si>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</si>
  <si>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</si>
  <si>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</si>
  <si>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</si>
  <si>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</si>
  <si>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</si>
  <si>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</si>
  <si>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</si>
  <si>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</si>
  <si>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</si>
  <si>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</si>
  <si>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</si>
  <si>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</si>
  <si>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</si>
  <si>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</si>
  <si>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</si>
  <si>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</si>
  <si>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</si>
  <si>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</si>
  <si>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</si>
  <si>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</si>
  <si>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</si>
  <si>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</si>
  <si>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</si>
  <si>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</si>
  <si>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</si>
  <si>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</si>
  <si>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</si>
  <si>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</si>
  <si>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</si>
  <si>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</si>
  <si>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</si>
  <si>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</si>
  <si>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</si>
  <si>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</si>
  <si>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</si>
  <si>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</si>
  <si>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</si>
  <si>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</si>
  <si>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</si>
  <si>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</si>
  <si>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</si>
  <si>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</si>
  <si>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</si>
  <si>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</si>
  <si>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</si>
  <si>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</si>
  <si>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</si>
  <si>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</si>
  <si>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</si>
  <si>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</si>
  <si>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</si>
  <si>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</si>
  <si>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</si>
  <si>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</si>
  <si>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</si>
  <si>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</si>
  <si>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</si>
  <si>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</si>
  <si>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</si>
  <si>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</si>
  <si>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</si>
  <si>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</si>
  <si>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</si>
  <si>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</si>
  <si>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</si>
  <si>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</si>
  <si>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</si>
  <si>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</si>
  <si>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</si>
  <si>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</si>
  <si>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</si>
  <si>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</si>
  <si>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</si>
  <si>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</si>
  <si>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</si>
  <si>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</si>
  <si>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</si>
  <si>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</si>
  <si>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</si>
  <si>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</si>
  <si>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</si>
  <si>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</si>
  <si>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</si>
  <si>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</si>
  <si>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</si>
  <si>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</si>
  <si>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</si>
  <si>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</si>
  <si>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</si>
  <si>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</si>
  <si>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</si>
  <si>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</si>
  <si>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</si>
  <si>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</si>
  <si>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</si>
  <si>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</si>
  <si>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</si>
  <si>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</si>
  <si>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</si>
  <si>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</si>
  <si>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</si>
  <si>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</si>
  <si>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</si>
  <si>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</si>
  <si>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</si>
  <si>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</si>
  <si>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</si>
  <si>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</si>
  <si>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</si>
  <si>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</si>
  <si>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</si>
  <si>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</si>
  <si>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</si>
  <si>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</si>
  <si>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</si>
  <si>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</si>
  <si>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</si>
  <si>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</si>
  <si>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</si>
  <si>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</si>
  <si>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</si>
  <si>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</si>
  <si>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</si>
  <si>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</si>
  <si>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</si>
  <si>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</si>
  <si>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</si>
  <si>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</si>
  <si>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</si>
  <si>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</si>
  <si>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</si>
  <si>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</si>
  <si>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</si>
  <si>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</si>
  <si>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</si>
  <si>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</si>
  <si>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</si>
  <si>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</si>
  <si>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</si>
  <si>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</si>
  <si>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</si>
  <si>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</si>
  <si>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</si>
  <si>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</si>
  <si>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</si>
  <si>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</si>
  <si>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</si>
  <si>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</si>
  <si>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</si>
  <si>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</si>
  <si>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</si>
  <si>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</si>
  <si>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</si>
  <si>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</si>
  <si>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</si>
  <si>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</si>
  <si>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</si>
  <si>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</si>
  <si>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</si>
  <si>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</si>
  <si>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</si>
  <si>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</si>
  <si>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</si>
  <si>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</si>
  <si>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</si>
  <si>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</si>
  <si>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</si>
  <si>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</si>
  <si>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</si>
  <si>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</si>
  <si>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</si>
  <si>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</si>
  <si>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</si>
  <si>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</si>
  <si>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</si>
  <si>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</si>
  <si>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</si>
  <si>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</si>
  <si>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</si>
  <si>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</si>
  <si>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</si>
  <si>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</si>
  <si>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</si>
  <si>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</si>
  <si>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</si>
  <si>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</si>
  <si>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</si>
  <si>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</si>
  <si>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</si>
  <si>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</si>
  <si>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</si>
  <si>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</si>
  <si>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</si>
  <si>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</si>
  <si>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</si>
  <si>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</si>
  <si>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</si>
  <si>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</si>
  <si>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</si>
  <si>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</si>
  <si>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</si>
  <si>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</si>
  <si>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</si>
  <si>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</si>
  <si>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</si>
  <si>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</si>
  <si>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</si>
  <si>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</si>
  <si>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</si>
  <si>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</si>
  <si>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</si>
  <si>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</si>
  <si>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</si>
  <si>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</si>
  <si>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</si>
  <si>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</si>
  <si>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</si>
  <si>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</si>
  <si>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</si>
  <si>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</si>
  <si>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</si>
  <si>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</si>
  <si>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</si>
  <si>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</si>
  <si>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</si>
  <si>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</si>
  <si>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</si>
  <si>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</si>
  <si>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</si>
  <si>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</si>
  <si>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</si>
  <si>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</si>
  <si>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</si>
  <si>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</si>
  <si>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</si>
  <si>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</si>
  <si>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</si>
  <si>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</si>
  <si>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</si>
  <si>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</si>
  <si>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</si>
  <si>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</si>
  <si>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</si>
  <si>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</si>
  <si>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</si>
  <si>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</si>
  <si>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</si>
  <si>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</si>
  <si>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</si>
  <si>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</si>
  <si>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</si>
  <si>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</si>
  <si>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</si>
  <si>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</si>
  <si>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</si>
  <si>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</si>
  <si>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</si>
  <si>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</si>
  <si>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</si>
  <si>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</si>
  <si>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</si>
  <si>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</si>
  <si>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</si>
  <si>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</si>
  <si>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</si>
  <si>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</si>
  <si>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</si>
  <si>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</si>
  <si>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</si>
  <si>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</si>
  <si>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</si>
  <si>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</si>
  <si>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</si>
  <si>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</si>
  <si>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</si>
  <si>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</si>
  <si>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</si>
  <si>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</si>
  <si>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</si>
  <si>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</si>
  <si>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</si>
  <si>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</si>
  <si>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</si>
  <si>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</si>
  <si>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</si>
  <si>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</si>
  <si>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</si>
  <si>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</si>
  <si>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</si>
  <si>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</si>
  <si>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</si>
  <si>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</si>
  <si>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</si>
  <si>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</si>
  <si>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</si>
  <si>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</si>
  <si>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</si>
  <si>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</si>
  <si>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</si>
  <si>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</si>
  <si>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</si>
  <si>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</si>
  <si>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</si>
  <si>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</si>
  <si>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</si>
  <si>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</si>
  <si>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</si>
  <si>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</si>
  <si>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</si>
  <si>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</si>
  <si>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</si>
  <si>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</si>
  <si>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</si>
  <si>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</si>
  <si>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</si>
  <si>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</si>
  <si>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</si>
  <si>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</si>
  <si>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</si>
  <si>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</si>
  <si>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</si>
  <si>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</si>
  <si>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</si>
  <si>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</si>
  <si>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</si>
  <si>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</si>
  <si>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</si>
  <si>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</si>
  <si>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</si>
  <si>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</si>
  <si>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</si>
  <si>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</si>
  <si>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</si>
  <si>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</si>
  <si>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</si>
  <si>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</si>
  <si>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</si>
  <si>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</si>
  <si>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</si>
  <si>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</si>
  <si>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</si>
  <si>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</si>
  <si>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</si>
  <si>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</si>
  <si>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</si>
  <si>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</si>
  <si>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</si>
  <si>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</si>
  <si>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</si>
  <si>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</si>
  <si>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</si>
  <si>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</si>
  <si>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</si>
  <si>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</si>
  <si>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</si>
  <si>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</si>
  <si>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</si>
  <si>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</si>
  <si>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</si>
  <si>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</si>
  <si>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</si>
  <si>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</si>
  <si>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</si>
  <si>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</si>
  <si>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</si>
  <si>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</si>
  <si>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</si>
  <si>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</si>
  <si>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</si>
  <si>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</si>
  <si>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</si>
  <si>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</si>
  <si>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</si>
  <si>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</si>
  <si>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</si>
  <si>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</si>
  <si>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</si>
  <si>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</si>
  <si>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</si>
  <si>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</si>
  <si>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</si>
  <si>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</si>
  <si>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</si>
  <si>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</si>
  <si>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</si>
  <si>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</si>
  <si>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</si>
  <si>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</si>
  <si>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</si>
  <si>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</si>
  <si>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</si>
  <si>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</si>
  <si>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</si>
  <si>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</si>
  <si>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</si>
  <si>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</si>
  <si>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</si>
  <si>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</si>
  <si>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</si>
  <si>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</si>
  <si>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</si>
  <si>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</si>
  <si>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</si>
  <si>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</si>
  <si>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</si>
  <si>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</si>
  <si>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</si>
  <si>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</si>
  <si>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</si>
  <si>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</si>
  <si>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</si>
  <si>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</si>
  <si>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</si>
  <si>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</si>
  <si>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</si>
  <si>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</si>
  <si>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</si>
  <si>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</si>
  <si>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</si>
  <si>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</si>
  <si>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</si>
  <si>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</si>
  <si>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</si>
  <si>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</si>
  <si>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</si>
  <si>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</si>
  <si>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</si>
  <si>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</si>
  <si>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</si>
  <si>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</si>
  <si>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</si>
  <si>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</si>
  <si>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</si>
  <si>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</si>
  <si>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</si>
  <si>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</si>
  <si>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</si>
  <si>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</si>
  <si>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</si>
  <si>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</si>
  <si>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</si>
  <si>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</si>
  <si>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</si>
  <si>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</si>
  <si>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</si>
  <si>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</si>
  <si>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</si>
  <si>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</si>
  <si>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</si>
  <si>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</si>
  <si>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</si>
  <si>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</si>
  <si>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</si>
  <si>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</si>
  <si>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</si>
  <si>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</si>
  <si>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</si>
  <si>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</si>
  <si>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</si>
  <si>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</si>
  <si>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</si>
  <si>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</si>
  <si>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</si>
  <si>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</si>
  <si>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</si>
  <si>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</si>
  <si>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</si>
  <si>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</si>
  <si>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</si>
  <si>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</si>
  <si>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</si>
  <si>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</si>
  <si>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</si>
  <si>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</si>
  <si>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</si>
  <si>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</si>
  <si>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</si>
  <si>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</si>
  <si>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</si>
  <si>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</si>
  <si>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</si>
  <si>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</si>
  <si>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</si>
  <si>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</si>
  <si>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</si>
  <si>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</si>
  <si>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</si>
  <si>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</si>
  <si>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</si>
  <si>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</si>
  <si>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</si>
  <si>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</si>
  <si>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</si>
  <si>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</si>
  <si>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</si>
  <si>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</si>
  <si>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</si>
  <si>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</si>
  <si>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</si>
  <si>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</si>
  <si>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</si>
  <si>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</si>
  <si>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</si>
  <si>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</si>
  <si>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</si>
  <si>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</si>
  <si>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</si>
  <si>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</si>
  <si>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</si>
  <si>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</si>
  <si>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</si>
  <si>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</si>
  <si>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</si>
  <si>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</si>
  <si>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</si>
  <si>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</si>
  <si>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</si>
  <si>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</si>
  <si>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</si>
  <si>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</si>
  <si>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</si>
  <si>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</si>
  <si>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</si>
  <si>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</si>
  <si>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</si>
  <si>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</si>
  <si>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</si>
  <si>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</si>
  <si>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</si>
  <si>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</si>
  <si>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</si>
  <si>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</si>
  <si>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</si>
  <si>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</si>
  <si>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</si>
  <si>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</si>
  <si>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</si>
  <si>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</si>
  <si>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</si>
  <si>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</si>
  <si>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</si>
  <si>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</si>
  <si>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</si>
  <si>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</si>
  <si>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</si>
  <si>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</si>
  <si>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</si>
  <si>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</si>
  <si>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</si>
  <si>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</si>
  <si>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</si>
  <si>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</si>
  <si>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</si>
  <si>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</si>
  <si>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</si>
  <si>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</si>
  <si>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</si>
  <si>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</si>
  <si>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</si>
  <si>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</si>
  <si>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</si>
  <si>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</si>
  <si>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</si>
  <si>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</si>
  <si>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</si>
  <si>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</si>
  <si>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</si>
  <si>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</si>
  <si>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</si>
  <si>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</si>
  <si>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</si>
  <si>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</si>
  <si>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</si>
  <si>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</si>
  <si>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</si>
  <si>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</si>
  <si>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</si>
  <si>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</si>
  <si>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</si>
  <si>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</si>
  <si>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</si>
  <si>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</si>
  <si>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</si>
  <si>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</si>
  <si>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</si>
  <si>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</si>
  <si>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</si>
  <si>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</si>
  <si>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</si>
  <si>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</si>
  <si>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</si>
  <si>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</si>
  <si>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</si>
  <si>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</si>
  <si>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</si>
  <si>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</si>
  <si>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</si>
  <si>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</si>
  <si>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</si>
  <si>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</si>
  <si>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</si>
  <si>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</si>
  <si>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</si>
  <si>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</si>
  <si>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</si>
  <si>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</si>
  <si>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</si>
  <si>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</si>
  <si>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</si>
  <si>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</si>
  <si>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</si>
  <si>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</si>
  <si>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</si>
  <si>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</si>
  <si>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</si>
  <si>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</si>
  <si>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</si>
  <si>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</si>
  <si>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</si>
  <si>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</si>
  <si>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</si>
  <si>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</si>
  <si>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</si>
  <si>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</si>
  <si>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</si>
  <si>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</si>
  <si>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</si>
  <si>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</si>
  <si>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</si>
  <si>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</si>
  <si>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</si>
  <si>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</si>
  <si>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</si>
  <si>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</si>
  <si>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</si>
  <si>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</si>
  <si>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</si>
  <si>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</si>
  <si>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</si>
  <si>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</si>
  <si>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</si>
  <si>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</si>
  <si>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</si>
  <si>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</si>
  <si>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</si>
  <si>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</si>
  <si>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</si>
  <si>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</si>
  <si>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</si>
  <si>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</si>
  <si>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</si>
  <si>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</si>
  <si>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</si>
  <si>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</si>
  <si>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</si>
  <si>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</si>
  <si>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</si>
  <si>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</si>
  <si>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</si>
  <si>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</si>
  <si>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</si>
  <si>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</si>
  <si>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</si>
  <si>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</si>
  <si>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</si>
  <si>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</si>
  <si>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</si>
  <si>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</si>
  <si>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</si>
  <si>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</si>
  <si>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</si>
  <si>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</si>
  <si>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</si>
  <si>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</si>
  <si>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</si>
  <si>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</si>
  <si>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</si>
  <si>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</si>
  <si>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</si>
  <si>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</si>
  <si>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</si>
  <si>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</si>
  <si>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</si>
  <si>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</si>
  <si>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</si>
  <si>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</si>
  <si>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</si>
  <si>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</si>
  <si>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</si>
  <si>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</si>
  <si>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</si>
  <si>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</si>
  <si>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</si>
  <si>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</si>
  <si>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</si>
  <si>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</si>
  <si>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</si>
  <si>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</si>
  <si>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</si>
  <si>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</si>
  <si>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</si>
  <si>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</si>
  <si>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</si>
  <si>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</si>
  <si>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</si>
  <si>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</si>
  <si>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</si>
  <si>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</si>
  <si>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</si>
  <si>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</si>
  <si>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</si>
  <si>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</si>
  <si>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</si>
  <si>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</si>
  <si>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</si>
  <si>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</si>
  <si>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</si>
  <si>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</si>
  <si>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</si>
  <si>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</si>
  <si>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</si>
  <si>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</si>
  <si>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</si>
  <si>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</si>
  <si>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</si>
  <si>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</si>
  <si>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</si>
  <si>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</si>
  <si>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</si>
  <si>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</si>
  <si>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</si>
  <si>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</si>
  <si>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</si>
  <si>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</si>
  <si>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</si>
  <si>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</si>
  <si>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</si>
  <si>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</si>
  <si>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</si>
  <si>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</si>
  <si>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</si>
  <si>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</si>
  <si>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</si>
  <si>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</si>
  <si>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</si>
  <si>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</si>
  <si>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</si>
  <si>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</si>
  <si>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</si>
  <si>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</si>
  <si>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</si>
  <si>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</si>
  <si>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</si>
  <si>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</si>
  <si>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</si>
  <si>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</si>
  <si>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</si>
  <si>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</si>
  <si>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</si>
  <si>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</si>
  <si>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</si>
  <si>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</si>
  <si>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</si>
  <si>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</si>
  <si>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</si>
  <si>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</si>
  <si>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</si>
  <si>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</si>
  <si>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</si>
  <si>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</si>
  <si>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</si>
  <si>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</si>
  <si>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</si>
  <si>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</si>
  <si>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</si>
  <si>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</si>
  <si>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</si>
  <si>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</si>
  <si>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</si>
  <si>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</si>
  <si>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</si>
  <si>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</si>
  <si>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</si>
  <si>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</si>
  <si>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</si>
  <si>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</si>
  <si>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</si>
  <si>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</si>
  <si>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</si>
  <si>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</si>
  <si>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</si>
  <si>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</si>
  <si>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</si>
  <si>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</si>
  <si>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</si>
  <si>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</si>
  <si>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</si>
  <si>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</si>
  <si>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</si>
  <si>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</si>
  <si>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</si>
  <si>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</si>
  <si>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</si>
  <si>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</si>
  <si>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</si>
  <si>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</si>
  <si>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</si>
  <si>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</si>
  <si>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</si>
  <si>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</si>
  <si>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</si>
  <si>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</si>
  <si>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</si>
  <si>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</si>
  <si>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</si>
  <si>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</si>
  <si>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</si>
  <si>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</si>
  <si>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</si>
  <si>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</si>
  <si>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</si>
  <si>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</si>
  <si>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</si>
  <si>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</si>
  <si>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</si>
  <si>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</si>
  <si>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</si>
  <si>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</si>
  <si>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</si>
  <si>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</si>
  <si>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</si>
  <si>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</si>
  <si>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</si>
  <si>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</si>
  <si>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</si>
  <si>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</si>
  <si>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</si>
  <si>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</si>
  <si>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</si>
  <si>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</si>
  <si>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</si>
  <si>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</si>
  <si>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</si>
  <si>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</si>
  <si>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</si>
  <si>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</si>
  <si>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</si>
  <si>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</si>
  <si>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</si>
  <si>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</si>
  <si>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</si>
  <si>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</si>
  <si>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</si>
  <si>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</si>
  <si>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</si>
  <si>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</si>
  <si>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</si>
  <si>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</si>
  <si>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</si>
  <si>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</si>
  <si>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</si>
  <si>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</si>
  <si>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</si>
  <si>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</si>
  <si>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</si>
  <si>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</si>
  <si>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</si>
  <si>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</si>
  <si>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</si>
  <si>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</si>
  <si>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</si>
  <si>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</si>
  <si>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</si>
  <si>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</si>
  <si>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</si>
  <si>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</si>
  <si>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</si>
  <si>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</si>
  <si>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</si>
  <si>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</si>
  <si>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</si>
  <si>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</si>
  <si>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</si>
  <si>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</si>
  <si>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</si>
  <si>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</si>
  <si>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</si>
  <si>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</si>
  <si>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</si>
  <si>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</si>
  <si>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</si>
  <si>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</si>
  <si>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</si>
  <si>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</si>
  <si>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</si>
  <si>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</si>
  <si>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</si>
  <si>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</si>
  <si>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</si>
  <si>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</si>
  <si>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</si>
  <si>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</si>
  <si>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</si>
  <si>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</si>
  <si>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</si>
  <si>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</si>
  <si>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</si>
  <si>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</si>
  <si>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</si>
  <si>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</si>
  <si>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</si>
  <si>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</si>
  <si>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</si>
  <si>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</si>
  <si>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</si>
  <si>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</si>
  <si>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</si>
  <si>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</si>
  <si>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</si>
  <si>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</si>
  <si>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</si>
  <si>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</si>
  <si>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</si>
  <si>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</si>
  <si>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</si>
  <si>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</si>
  <si>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</si>
  <si>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</si>
  <si>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</si>
  <si>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</si>
  <si>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</si>
  <si>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</si>
  <si>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</si>
  <si>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</si>
  <si>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</si>
  <si>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</si>
  <si>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</si>
  <si>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</si>
  <si>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</si>
  <si>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</si>
  <si>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</si>
  <si>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</si>
  <si>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</si>
  <si>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</si>
  <si>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</si>
  <si>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</si>
  <si>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</si>
  <si>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</si>
  <si>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</si>
  <si>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</si>
  <si>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</si>
  <si>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</si>
  <si>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</si>
  <si>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</si>
  <si>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</si>
  <si>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</si>
  <si>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</si>
  <si>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</si>
  <si>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</si>
  <si>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</si>
  <si>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</si>
  <si>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</si>
  <si>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</si>
  <si>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</si>
  <si>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</si>
  <si>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</si>
  <si>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</si>
  <si>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</si>
  <si>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</si>
  <si>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</si>
  <si>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</si>
  <si>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</si>
  <si>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</si>
  <si>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</si>
  <si>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</si>
  <si>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</si>
  <si>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</si>
  <si>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</si>
  <si>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</si>
  <si>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</si>
  <si>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</si>
  <si>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</si>
  <si>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</si>
  <si>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</si>
  <si>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</si>
  <si>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</si>
  <si>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</si>
  <si>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</si>
  <si>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</si>
  <si>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</si>
  <si>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</si>
  <si>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</si>
  <si>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</si>
  <si>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</si>
  <si>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</si>
  <si>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</si>
  <si>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</si>
  <si>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</si>
  <si>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</si>
  <si>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</si>
  <si>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</si>
  <si>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</si>
  <si>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</si>
  <si>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</si>
  <si>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</si>
  <si>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</si>
  <si>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</si>
  <si>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</si>
  <si>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</si>
  <si>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</si>
  <si>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</si>
  <si>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</si>
  <si>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</si>
  <si>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</si>
  <si>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</si>
  <si>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</si>
  <si>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</si>
  <si>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</si>
  <si>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</si>
  <si>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</si>
  <si>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</si>
  <si>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</si>
  <si>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</si>
  <si>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</si>
  <si>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</si>
  <si>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</si>
  <si>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</si>
  <si>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</si>
  <si>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</si>
  <si>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</si>
  <si>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</si>
  <si>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</si>
  <si>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</si>
  <si>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</si>
  <si>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</si>
  <si>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</si>
  <si>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</si>
  <si>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</si>
  <si>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</si>
  <si>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</si>
  <si>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</si>
  <si>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</si>
  <si>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</si>
  <si>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</si>
  <si>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</si>
  <si>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</si>
  <si>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</si>
  <si>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</si>
  <si>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</si>
  <si>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</si>
  <si>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</si>
  <si>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</si>
  <si>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</si>
  <si>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</si>
  <si>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</si>
  <si>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</si>
  <si>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</si>
  <si>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</si>
  <si>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</si>
  <si>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</si>
  <si>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</si>
  <si>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</si>
  <si>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</si>
  <si>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</si>
  <si>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</si>
  <si>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</si>
  <si>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</si>
  <si>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</si>
  <si>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</si>
  <si>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</si>
  <si>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</si>
  <si>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</si>
  <si>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</si>
  <si>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</si>
  <si>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</si>
  <si>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</si>
  <si>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</si>
  <si>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</si>
  <si>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</si>
  <si>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</si>
  <si>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</si>
  <si>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</si>
  <si>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</si>
  <si>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</si>
  <si>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</si>
  <si>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</si>
  <si>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</si>
  <si>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</si>
  <si>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</si>
  <si>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</si>
  <si>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</si>
  <si>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</si>
  <si>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</si>
  <si>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</si>
  <si>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</si>
  <si>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</si>
  <si>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</si>
  <si>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</si>
  <si>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</si>
  <si>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</si>
  <si>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</si>
  <si>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</si>
  <si>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</si>
  <si>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</si>
  <si>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</si>
  <si>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</si>
  <si>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</si>
  <si>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</si>
  <si>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</si>
  <si>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</si>
  <si>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</si>
  <si>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</si>
  <si>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</si>
  <si>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</si>
  <si>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</si>
  <si>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</si>
  <si>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</si>
  <si>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</si>
  <si>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</si>
  <si>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</si>
  <si>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</si>
  <si>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</si>
  <si>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</si>
  <si>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</si>
  <si>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</si>
  <si>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</si>
  <si>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</si>
  <si>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</si>
  <si>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</si>
  <si>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</si>
  <si>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</si>
  <si>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</si>
  <si>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</si>
  <si>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</si>
  <si>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</si>
  <si>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</si>
  <si>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</si>
  <si>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</si>
  <si>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</si>
  <si>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</si>
  <si>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</si>
  <si>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</si>
  <si>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</si>
  <si>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</si>
  <si>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</si>
  <si>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</si>
  <si>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</si>
  <si>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</si>
  <si>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</si>
  <si>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</si>
  <si>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</si>
  <si>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</si>
  <si>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</si>
  <si>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</si>
  <si>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</si>
  <si>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</si>
  <si>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</si>
  <si>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</si>
  <si>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</si>
  <si>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</si>
  <si>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</si>
  <si>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</si>
  <si>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</si>
  <si>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</si>
  <si>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</si>
  <si>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</si>
  <si>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</si>
  <si>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</si>
  <si>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</si>
  <si>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</si>
  <si>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</si>
  <si>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</si>
  <si>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</si>
  <si>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</si>
  <si>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</si>
  <si>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</si>
  <si>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</si>
  <si>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</si>
  <si>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</si>
  <si>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</si>
  <si>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</si>
  <si>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</si>
  <si>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</si>
  <si>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</si>
  <si>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</si>
  <si>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</si>
  <si>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</si>
  <si>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</si>
  <si>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</si>
  <si>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</si>
  <si>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</si>
  <si>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</si>
  <si>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</si>
  <si>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</si>
  <si>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</si>
  <si>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</si>
  <si>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</si>
  <si>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</si>
  <si>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</si>
  <si>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</si>
  <si>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</si>
  <si>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</si>
  <si>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</si>
  <si>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</si>
  <si>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</si>
  <si>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</si>
  <si>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</si>
  <si>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</si>
  <si>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</si>
  <si>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</si>
  <si>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</si>
  <si>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</si>
  <si>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</si>
  <si>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</si>
  <si>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</si>
  <si>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</si>
  <si>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</si>
  <si>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</si>
  <si>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</si>
  <si>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</si>
  <si>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</si>
  <si>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</si>
  <si>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</si>
  <si>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</si>
  <si>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</si>
  <si>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</si>
  <si>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</si>
  <si>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</si>
  <si>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</si>
  <si>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</si>
  <si>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</si>
  <si>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</si>
  <si>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</si>
  <si>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</si>
  <si>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</si>
  <si>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</si>
  <si>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</si>
  <si>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</si>
  <si>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</si>
  <si>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</si>
  <si>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</si>
  <si>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</si>
  <si>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</si>
  <si>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</si>
  <si>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</si>
  <si>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</si>
  <si>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</si>
  <si>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</si>
  <si>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</si>
  <si>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</si>
  <si>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</si>
  <si>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</si>
  <si>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</si>
  <si>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</si>
  <si>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</si>
  <si>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</si>
  <si>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</si>
  <si>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</si>
  <si>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</si>
  <si>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</si>
  <si>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</si>
  <si>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</si>
  <si>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</si>
  <si>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</si>
  <si>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</si>
  <si>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</si>
  <si>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</si>
  <si>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</si>
  <si>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</si>
  <si>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</si>
  <si>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</si>
  <si>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</si>
  <si>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</si>
  <si>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</si>
  <si>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</si>
  <si>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</si>
  <si>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</si>
  <si>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</si>
  <si>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</si>
  <si>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</si>
  <si>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</si>
  <si>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</si>
  <si>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</si>
  <si>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</si>
  <si>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</si>
  <si>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</si>
  <si>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</si>
  <si>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</si>
  <si>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</si>
  <si>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</si>
  <si>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</si>
  <si>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</si>
  <si>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</si>
  <si>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</si>
  <si>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</si>
  <si>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</si>
  <si>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</si>
  <si>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</si>
  <si>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</si>
  <si>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</si>
  <si>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</si>
  <si>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</si>
  <si>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</si>
  <si>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</si>
  <si>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</si>
  <si>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</si>
  <si>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</si>
  <si>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</si>
  <si>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</si>
  <si>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</si>
  <si>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</si>
  <si>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</si>
  <si>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</si>
  <si>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</si>
  <si>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</si>
  <si>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</si>
  <si>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</si>
  <si>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</si>
  <si>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</si>
  <si>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</si>
  <si>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</si>
  <si>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</si>
  <si>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</si>
  <si>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</si>
  <si>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</si>
  <si>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</si>
  <si>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</si>
  <si>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</si>
  <si>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</si>
  <si>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</si>
  <si>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</si>
  <si>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</si>
  <si>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</si>
  <si>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</si>
  <si>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</si>
  <si>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</si>
  <si>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</si>
  <si>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</si>
  <si>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</si>
  <si>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</si>
  <si>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</si>
  <si>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</si>
  <si>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</si>
  <si>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</si>
  <si>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</si>
  <si>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</si>
  <si>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</si>
  <si>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</si>
  <si>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</si>
  <si>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</si>
  <si>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</si>
  <si>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</si>
  <si>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</si>
  <si>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</si>
  <si>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</si>
  <si>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</si>
  <si>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</si>
  <si>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</si>
  <si>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</si>
  <si>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</si>
  <si>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</si>
  <si>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</si>
  <si>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</si>
  <si>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</si>
  <si>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</si>
  <si>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</si>
  <si>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</si>
  <si>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</si>
  <si>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</si>
  <si>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</si>
  <si>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</si>
  <si>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</si>
  <si>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</si>
  <si>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</si>
  <si>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</si>
  <si>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</si>
  <si>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</si>
  <si>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</si>
  <si>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</si>
  <si>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</si>
  <si>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</si>
  <si>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</si>
  <si>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</si>
  <si>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</si>
  <si>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</si>
  <si>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</si>
  <si>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</si>
  <si>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</si>
  <si>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</si>
  <si>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</si>
  <si>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</si>
  <si>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</si>
  <si>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</si>
  <si>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</si>
  <si>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</si>
  <si>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</si>
  <si>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</si>
  <si>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</si>
  <si>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</si>
  <si>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</si>
  <si>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</si>
  <si>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</si>
  <si>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</si>
  <si>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</si>
  <si>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</si>
  <si>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</si>
  <si>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</si>
  <si>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</si>
  <si>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</si>
  <si>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</si>
  <si>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</si>
  <si>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</si>
  <si>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</si>
  <si>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</si>
  <si>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</si>
  <si>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</si>
  <si>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</si>
  <si>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</si>
  <si>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</si>
  <si>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</si>
  <si>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</si>
  <si>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</si>
  <si>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</si>
  <si>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</si>
  <si>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</si>
  <si>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</si>
  <si>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</si>
  <si>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</si>
  <si>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</si>
  <si>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</si>
  <si>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</si>
  <si>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</si>
  <si>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</si>
  <si>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</si>
  <si>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</si>
  <si>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</si>
  <si>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</si>
  <si>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</si>
  <si>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</si>
  <si>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</si>
  <si>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</si>
  <si>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</si>
  <si>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</si>
  <si>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</si>
  <si>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</si>
  <si>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</si>
  <si>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</si>
  <si>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</si>
  <si>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</si>
  <si>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</si>
  <si>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</si>
  <si>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</si>
  <si>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</si>
  <si>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</si>
  <si>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</si>
  <si>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</si>
  <si>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</si>
  <si>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</si>
  <si>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</si>
  <si>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</si>
  <si>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</si>
  <si>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</si>
  <si>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</si>
  <si>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</si>
  <si>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</si>
  <si>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</si>
  <si>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</si>
  <si>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</si>
  <si>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</si>
  <si>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</si>
  <si>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</si>
  <si>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</si>
  <si>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</si>
  <si>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</si>
  <si>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</si>
  <si>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</si>
  <si>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</si>
  <si>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</si>
  <si>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</si>
  <si>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</si>
  <si>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</si>
  <si>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</si>
  <si>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</si>
  <si>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</si>
  <si>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</si>
  <si>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</si>
  <si>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</si>
  <si>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</si>
  <si>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</si>
  <si>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</si>
  <si>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</si>
  <si>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</si>
  <si>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</si>
  <si>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</si>
  <si>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</si>
  <si>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</si>
  <si>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</si>
  <si>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</si>
  <si>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</si>
  <si>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</si>
  <si>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</si>
  <si>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</si>
  <si>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</si>
  <si>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</si>
  <si>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</si>
  <si>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</si>
  <si>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</si>
  <si>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</si>
  <si>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</si>
  <si>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</si>
  <si>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</si>
  <si>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</si>
  <si>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</si>
  <si>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</si>
  <si>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</si>
  <si>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</si>
  <si>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</si>
  <si>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</si>
  <si>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</si>
  <si>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</si>
  <si>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</si>
  <si>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</si>
  <si>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</si>
  <si>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</si>
  <si>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</si>
  <si>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</si>
  <si>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</si>
  <si>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</si>
  <si>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</si>
  <si>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</si>
  <si>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</si>
  <si>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</si>
  <si>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</si>
  <si>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</si>
  <si>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</si>
  <si>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</si>
  <si>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</si>
  <si>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</si>
  <si>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</si>
  <si>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</si>
  <si>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</si>
  <si>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</si>
  <si>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</si>
  <si>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</si>
  <si>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</si>
  <si>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</si>
  <si>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</si>
  <si>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</si>
  <si>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</si>
  <si>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</si>
  <si>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</si>
  <si>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</si>
  <si>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</si>
  <si>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</si>
  <si>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</si>
  <si>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</si>
  <si>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</si>
  <si>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</si>
  <si>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</si>
  <si>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</si>
  <si>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</si>
  <si>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</si>
  <si>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</si>
  <si>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</si>
  <si>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</si>
  <si>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</si>
  <si>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</si>
  <si>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</si>
  <si>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</si>
  <si>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</si>
  <si>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</si>
  <si>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</si>
  <si>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</si>
  <si>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</si>
  <si>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</si>
  <si>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</si>
  <si>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</si>
  <si>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</si>
  <si>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</si>
  <si>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</si>
  <si>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</si>
  <si>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</si>
  <si>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</si>
  <si>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</si>
  <si>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</si>
  <si>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</si>
  <si>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</si>
  <si>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</si>
  <si>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</si>
  <si>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</si>
  <si>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</si>
  <si>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</si>
  <si>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</si>
  <si>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</si>
  <si>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</si>
  <si>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</si>
  <si>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</si>
  <si>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</si>
  <si>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</si>
  <si>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</si>
  <si>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</si>
  <si>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</si>
  <si>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</si>
  <si>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</si>
  <si>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</si>
  <si>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</si>
  <si>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</si>
  <si>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</si>
  <si>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</si>
  <si>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</si>
  <si>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</si>
  <si>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</si>
  <si>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</si>
  <si>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</si>
  <si>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</si>
  <si>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</si>
  <si>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</si>
  <si>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</si>
  <si>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</si>
  <si>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</si>
  <si>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</si>
  <si>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</si>
  <si>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</si>
  <si>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</si>
  <si>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</si>
  <si>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</si>
  <si>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</si>
  <si>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</si>
  <si>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</si>
  <si>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</si>
  <si>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</si>
  <si>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</si>
  <si>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</si>
  <si>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</si>
  <si>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</si>
  <si>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</si>
  <si>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</si>
  <si>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</si>
  <si>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</si>
  <si>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</si>
  <si>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</si>
  <si>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</si>
  <si>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</si>
  <si>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</si>
  <si>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</si>
  <si>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</si>
  <si>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</si>
  <si>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</si>
  <si>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</si>
  <si>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</si>
  <si>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</si>
  <si>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</si>
  <si>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</si>
  <si>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</si>
  <si>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</si>
  <si>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</si>
  <si>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</si>
  <si>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</si>
  <si>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</si>
  <si>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</si>
  <si>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</si>
  <si>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</si>
  <si>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</si>
  <si>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</si>
  <si>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</si>
  <si>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</si>
  <si>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</si>
  <si>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</si>
  <si>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</si>
  <si>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</si>
  <si>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</si>
  <si>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</si>
  <si>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</si>
  <si>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</si>
  <si>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</si>
  <si>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</si>
  <si>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</si>
  <si>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</si>
  <si>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</si>
  <si>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</si>
  <si>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</si>
  <si>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</si>
  <si>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</si>
  <si>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</si>
  <si>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</si>
  <si>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</si>
  <si>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</si>
  <si>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</si>
  <si>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</si>
  <si>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</si>
  <si>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</si>
  <si>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</si>
  <si>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</si>
  <si>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</si>
  <si>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</si>
  <si>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</si>
  <si>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</si>
  <si>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</si>
  <si>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</si>
  <si>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</si>
  <si>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</si>
  <si>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</si>
  <si>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</si>
  <si>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</si>
  <si>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</si>
  <si>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</si>
  <si>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</si>
  <si>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</si>
  <si>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</si>
  <si>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</si>
  <si>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</si>
  <si>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</si>
  <si>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</si>
  <si>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</si>
  <si>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</si>
  <si>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</si>
  <si>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</si>
  <si>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</si>
  <si>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</si>
  <si>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</si>
  <si>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</si>
  <si>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</si>
  <si>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</si>
  <si>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</si>
  <si>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</si>
  <si>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</si>
  <si>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</si>
  <si>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</si>
  <si>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</si>
  <si>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</si>
  <si>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</si>
  <si>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</si>
  <si>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</si>
  <si>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</si>
  <si>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</si>
  <si>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</si>
  <si>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</si>
  <si>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</si>
  <si>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</si>
  <si>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</si>
  <si>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</si>
  <si>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</si>
  <si>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</si>
  <si>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</si>
  <si>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</si>
  <si>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</si>
  <si>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</si>
  <si>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</si>
  <si>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</si>
  <si>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</si>
  <si>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</si>
  <si>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</si>
  <si>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</si>
  <si>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</si>
  <si>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</si>
  <si>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</si>
  <si>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</si>
  <si>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</si>
  <si>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</si>
  <si>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</si>
  <si>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</si>
  <si>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</si>
  <si>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</si>
  <si>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</si>
  <si>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</si>
  <si>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</si>
  <si>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</si>
  <si>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</si>
  <si>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</si>
  <si>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</si>
  <si>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</si>
  <si>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</si>
  <si>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</si>
  <si>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</si>
  <si>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</si>
  <si>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</si>
  <si>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</si>
  <si>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</si>
  <si>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</si>
  <si>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</si>
  <si>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</si>
  <si>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</si>
  <si>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</si>
  <si>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</si>
  <si>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</si>
  <si>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</si>
  <si>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</si>
  <si>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</si>
  <si>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</si>
  <si>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</si>
  <si>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</si>
  <si>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</si>
  <si>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</si>
  <si>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</si>
  <si>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</si>
  <si>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</si>
  <si>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</si>
  <si>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</si>
  <si>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</si>
  <si>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</si>
  <si>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</si>
  <si>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</si>
  <si>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</si>
  <si>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</si>
  <si>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</si>
  <si>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</si>
  <si>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</si>
  <si>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</si>
  <si>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</si>
  <si>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</si>
  <si>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</si>
  <si>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</si>
  <si>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</si>
  <si>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</si>
  <si>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</si>
  <si>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</si>
  <si>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</si>
  <si>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</si>
  <si>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</si>
  <si>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</si>
  <si>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</si>
  <si>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</si>
  <si>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</si>
  <si>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</si>
  <si>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</si>
  <si>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</si>
  <si>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</si>
  <si>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</si>
  <si>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</si>
  <si>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</si>
  <si>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</si>
  <si>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</si>
  <si>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</si>
  <si>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</si>
  <si>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</si>
  <si>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</si>
  <si>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</si>
  <si>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</si>
  <si>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</si>
  <si>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</si>
  <si>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</si>
  <si>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</si>
  <si>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</si>
  <si>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</si>
  <si>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</si>
  <si>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</si>
  <si>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</si>
  <si>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</si>
  <si>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</si>
  <si>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</si>
  <si>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</si>
  <si>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</si>
  <si>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</si>
  <si>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</si>
  <si>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</si>
  <si>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</si>
  <si>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</si>
  <si>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</si>
  <si>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</si>
  <si>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</si>
  <si>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</si>
  <si>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</si>
  <si>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</si>
  <si>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</si>
  <si>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</si>
  <si>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</si>
  <si>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</si>
  <si>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</si>
  <si>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</si>
  <si>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</si>
  <si>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</si>
  <si>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</si>
  <si>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</si>
  <si>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</si>
  <si>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</si>
  <si>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</si>
  <si>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</si>
  <si>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</si>
  <si>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</si>
  <si>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</si>
  <si>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</si>
  <si>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</si>
  <si>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</si>
  <si>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</si>
  <si>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</si>
  <si>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</si>
  <si>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</si>
  <si>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</si>
  <si>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</si>
  <si>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</si>
  <si>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</si>
  <si>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</si>
  <si>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</si>
  <si>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</si>
  <si>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</si>
  <si>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</si>
  <si>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</si>
  <si>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</si>
  <si>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</si>
  <si>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</si>
  <si>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</si>
  <si>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</si>
  <si>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</si>
  <si>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</si>
  <si>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</si>
  <si>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</si>
  <si>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</si>
  <si>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</si>
  <si>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</si>
  <si>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</si>
  <si>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</si>
  <si>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</si>
  <si>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</si>
  <si>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</si>
  <si>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</si>
  <si>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</si>
  <si>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</si>
  <si>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</si>
  <si>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</si>
  <si>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</si>
  <si>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</si>
  <si>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</si>
  <si>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</si>
  <si>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</si>
  <si>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</si>
  <si>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</si>
  <si>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</si>
  <si>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</si>
  <si>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</si>
  <si>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</si>
  <si>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</si>
  <si>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</si>
  <si>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</si>
  <si>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</si>
  <si>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</si>
  <si>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</si>
  <si>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</si>
  <si>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</si>
  <si>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</si>
  <si>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</si>
  <si>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</si>
  <si>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</si>
  <si>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</si>
  <si>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</si>
  <si>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</si>
  <si>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</si>
  <si>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</si>
  <si>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</si>
  <si>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</si>
  <si>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</si>
  <si>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</si>
  <si>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</si>
  <si>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</si>
  <si>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</si>
  <si>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</si>
  <si>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</si>
  <si>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</si>
  <si>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</si>
  <si>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</si>
  <si>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</si>
  <si>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</si>
  <si>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</si>
  <si>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</si>
  <si>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</si>
  <si>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</si>
  <si>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</si>
  <si>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</si>
  <si>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</si>
  <si>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</si>
  <si>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</si>
  <si>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</si>
  <si>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</si>
  <si>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</si>
  <si>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</si>
  <si>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</si>
  <si>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</si>
  <si>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</si>
  <si>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</si>
  <si>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</si>
  <si>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</si>
  <si>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</si>
  <si>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</si>
  <si>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</si>
  <si>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</si>
  <si>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</si>
  <si>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</si>
  <si>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</si>
  <si>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</si>
  <si>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</si>
  <si>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</si>
  <si>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</si>
  <si>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</si>
  <si>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</si>
  <si>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</si>
  <si>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</si>
  <si>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</si>
  <si>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</si>
  <si>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</si>
  <si>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</si>
  <si>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</si>
  <si>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</si>
  <si>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</si>
  <si>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</si>
  <si>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</si>
  <si>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</si>
  <si>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</si>
  <si>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</si>
  <si>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</si>
  <si>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</si>
  <si>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</si>
  <si>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</si>
  <si>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</si>
  <si>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</si>
  <si>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</si>
  <si>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</si>
  <si>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</si>
  <si>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</si>
  <si>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</si>
  <si>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</si>
  <si>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</si>
  <si>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</si>
  <si>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</si>
  <si>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</si>
  <si>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</si>
  <si>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</si>
  <si>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</si>
  <si>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</si>
  <si>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</si>
  <si>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</si>
  <si>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</si>
  <si>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</si>
  <si>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</si>
  <si>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</si>
  <si>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</si>
  <si>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</si>
  <si>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</si>
  <si>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</si>
  <si>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</si>
  <si>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</si>
  <si>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</si>
  <si>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</si>
  <si>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</si>
  <si>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</si>
  <si>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</si>
  <si>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</si>
  <si>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</si>
  <si>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</si>
  <si>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</si>
  <si>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</si>
  <si>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</si>
  <si>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</si>
  <si>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</si>
  <si>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</si>
  <si>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</si>
  <si>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</si>
  <si>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</si>
  <si>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</si>
  <si>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</si>
  <si>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</si>
  <si>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</si>
  <si>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</si>
  <si>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</si>
  <si>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</si>
  <si>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</si>
  <si>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</si>
  <si>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</si>
  <si>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</si>
  <si>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</si>
  <si>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</si>
  <si>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</si>
  <si>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</si>
  <si>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</si>
  <si>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</si>
  <si>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</si>
  <si>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</si>
  <si>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</si>
  <si>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</si>
  <si>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</si>
  <si>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</si>
  <si>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</si>
  <si>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</si>
  <si>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</si>
  <si>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</si>
  <si>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</si>
  <si>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</si>
  <si>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</si>
  <si>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</si>
  <si>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</si>
  <si>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</si>
  <si>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</si>
  <si>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</si>
  <si>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</si>
  <si>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</si>
  <si>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</si>
  <si>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</si>
  <si>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</si>
  <si>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</si>
  <si>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</si>
  <si>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</si>
  <si>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</si>
  <si>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</si>
  <si>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</si>
  <si>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</si>
  <si>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</si>
  <si>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</si>
  <si>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</si>
  <si>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</si>
  <si>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</si>
  <si>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</si>
  <si>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</si>
  <si>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</si>
  <si>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</si>
  <si>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</si>
  <si>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</si>
  <si>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</si>
  <si>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</si>
  <si>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</si>
  <si>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</si>
  <si>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</si>
  <si>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</si>
  <si>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</si>
  <si>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</si>
  <si>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</si>
  <si>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</si>
  <si>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</si>
  <si>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</si>
  <si>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</si>
  <si>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</si>
  <si>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</si>
  <si>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</si>
  <si>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</si>
  <si>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</si>
  <si>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</si>
  <si>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</si>
  <si>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</si>
  <si>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</si>
  <si>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</si>
  <si>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</si>
  <si>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</si>
  <si>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</si>
  <si>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</si>
  <si>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</si>
  <si>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</si>
  <si>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</si>
  <si>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</si>
  <si>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</si>
  <si>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</si>
  <si>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</si>
  <si>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</si>
  <si>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</si>
  <si>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</si>
  <si>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</si>
  <si>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</si>
  <si>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</si>
  <si>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</si>
  <si>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</si>
  <si>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</si>
  <si>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</si>
  <si>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</si>
  <si>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</si>
  <si>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</si>
  <si>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</si>
  <si>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</si>
  <si>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</si>
  <si>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</si>
  <si>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</si>
  <si>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</si>
  <si>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</si>
  <si>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</si>
  <si>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</si>
  <si>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</si>
  <si>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</si>
  <si>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</si>
  <si>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</si>
  <si>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</si>
  <si>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</si>
  <si>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</si>
  <si>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</si>
  <si>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</si>
  <si>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</si>
  <si>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</si>
  <si>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</si>
  <si>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</si>
  <si>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</si>
  <si>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</si>
  <si>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</si>
  <si>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</si>
  <si>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</si>
  <si>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</si>
  <si>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</si>
  <si>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</si>
  <si>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</si>
  <si>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</si>
  <si>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</si>
  <si>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</si>
  <si>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</si>
  <si>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</si>
  <si>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</si>
  <si>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</si>
  <si>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</si>
  <si>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</si>
  <si>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</si>
  <si>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</si>
  <si>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</si>
  <si>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</si>
  <si>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</si>
  <si>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</si>
  <si>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</si>
  <si>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</si>
  <si>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</si>
  <si>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</si>
  <si>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</si>
  <si>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</si>
  <si>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</si>
  <si>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</si>
  <si>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</si>
  <si>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</si>
  <si>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</si>
  <si>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</si>
  <si>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</si>
  <si>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</si>
  <si>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</si>
  <si>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</si>
  <si>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</si>
  <si>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</si>
  <si>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</si>
  <si>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</si>
  <si>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</si>
  <si>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</si>
  <si>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</si>
  <si>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</si>
  <si>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</si>
  <si>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</si>
  <si>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</si>
  <si>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</si>
  <si>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</si>
  <si>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</si>
  <si>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</si>
  <si>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</si>
  <si>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</si>
  <si>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</si>
  <si>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</si>
  <si>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</si>
  <si>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</si>
  <si>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</si>
  <si>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</si>
  <si>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</si>
  <si>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</si>
  <si>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</si>
  <si>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</si>
  <si>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</si>
  <si>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</si>
  <si>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</si>
  <si>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</si>
  <si>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</si>
  <si>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</si>
  <si>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</si>
  <si>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</si>
  <si>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</si>
  <si>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</si>
  <si>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</si>
  <si>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</si>
  <si>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</si>
  <si>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</si>
  <si>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</si>
  <si>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</si>
  <si>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</si>
  <si>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</si>
  <si>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</si>
  <si>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</si>
  <si>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</si>
  <si>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</si>
  <si>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</si>
  <si>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</si>
  <si>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</si>
  <si>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</si>
  <si>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</si>
  <si>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</si>
  <si>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</si>
  <si>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</si>
  <si>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</si>
  <si>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</si>
  <si>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</si>
  <si>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</si>
  <si>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</si>
  <si>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</si>
  <si>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</si>
  <si>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</si>
  <si>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</si>
  <si>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</si>
  <si>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</si>
  <si>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</si>
  <si>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</si>
  <si>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</si>
  <si>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</si>
  <si>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</si>
  <si>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</si>
  <si>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</si>
  <si>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</si>
  <si>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</si>
  <si>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</si>
  <si>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</si>
  <si>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</si>
  <si>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</si>
  <si>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</si>
  <si>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</si>
  <si>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</si>
  <si>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</si>
  <si>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</si>
  <si>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</si>
  <si>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</si>
  <si>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</si>
  <si>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</si>
  <si>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</si>
  <si>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</si>
  <si>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</si>
  <si>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</si>
  <si>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</si>
  <si>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</si>
  <si>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</si>
  <si>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</si>
  <si>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</si>
  <si>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</si>
  <si>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</si>
  <si>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</si>
  <si>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</si>
  <si>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</si>
  <si>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</si>
  <si>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</si>
  <si>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</si>
  <si>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</si>
  <si>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</si>
  <si>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</si>
  <si>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</si>
  <si>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</si>
  <si>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</si>
  <si>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</si>
  <si>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</si>
  <si>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</si>
  <si>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</si>
  <si>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</si>
  <si>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</si>
  <si>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</si>
  <si>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</si>
  <si>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</si>
  <si>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</si>
  <si>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</si>
  <si>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</si>
  <si>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</si>
  <si>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</si>
  <si>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</si>
  <si>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</si>
  <si>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</si>
  <si>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</si>
  <si>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</si>
  <si>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</si>
  <si>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</si>
  <si>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</si>
  <si>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</si>
  <si>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</si>
  <si>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</si>
  <si>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</si>
  <si>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</si>
  <si>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</si>
  <si>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</si>
  <si>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</si>
  <si>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</si>
  <si>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</si>
  <si>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</si>
  <si>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</si>
  <si>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</si>
  <si>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</si>
  <si>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</si>
  <si>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</si>
  <si>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</si>
  <si>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</si>
  <si>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</si>
  <si>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</si>
  <si>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</si>
  <si>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</si>
  <si>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</si>
  <si>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</si>
  <si>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</si>
  <si>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</si>
  <si>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</si>
  <si>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</si>
  <si>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</si>
  <si>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</si>
  <si>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</si>
  <si>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</si>
  <si>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</si>
  <si>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</si>
  <si>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</si>
  <si>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</si>
  <si>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</si>
  <si>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</si>
  <si>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</si>
  <si>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</si>
  <si>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</si>
  <si>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</si>
  <si>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</si>
  <si>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</si>
  <si>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</si>
  <si>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</si>
  <si>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</si>
  <si>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</si>
  <si>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</si>
  <si>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</si>
  <si>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</si>
  <si>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</si>
  <si>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</si>
  <si>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</si>
  <si>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</si>
  <si>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</si>
  <si>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</si>
  <si>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</si>
  <si>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</si>
  <si>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</si>
  <si>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</si>
  <si>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</si>
  <si>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</si>
  <si>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</si>
  <si>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</si>
  <si>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</si>
  <si>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</si>
  <si>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</si>
  <si>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</si>
  <si>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</si>
  <si>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</si>
  <si>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</si>
  <si>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</si>
  <si>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</si>
  <si>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</si>
  <si>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</si>
  <si>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</si>
  <si>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</si>
  <si>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</si>
  <si>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</si>
  <si>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</si>
  <si>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</si>
  <si>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</si>
  <si>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</si>
  <si>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</si>
  <si>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</si>
  <si>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</si>
  <si>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</si>
  <si>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</si>
  <si>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</si>
  <si>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</si>
  <si>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</si>
  <si>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</si>
  <si>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</si>
  <si>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</si>
  <si>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</si>
  <si>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</si>
  <si>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</si>
  <si>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</si>
  <si>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</si>
  <si>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</si>
  <si>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</si>
  <si>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</si>
  <si>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</si>
  <si>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</si>
  <si>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</si>
  <si>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</si>
  <si>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</si>
  <si>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</si>
  <si>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</si>
  <si>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</si>
  <si>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</si>
  <si>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</si>
  <si>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</si>
  <si>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</si>
  <si>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</si>
  <si>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</si>
  <si>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</si>
  <si>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</si>
  <si>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</si>
  <si>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</si>
  <si>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</si>
  <si>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</si>
  <si>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</si>
  <si>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</si>
  <si>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</si>
  <si>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</si>
  <si>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</si>
  <si>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</si>
  <si>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</si>
  <si>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</si>
  <si>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</si>
  <si>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</si>
  <si>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</si>
  <si>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</si>
  <si>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</si>
  <si>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</si>
  <si>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</si>
  <si>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</si>
  <si>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</si>
  <si>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</si>
  <si>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</si>
  <si>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</si>
  <si>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</si>
  <si>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</si>
  <si>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</si>
  <si>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</si>
  <si>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</si>
  <si>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</si>
  <si>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</si>
  <si>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</si>
  <si>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</si>
  <si>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</si>
  <si>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</si>
  <si>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</si>
  <si>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</si>
  <si>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</si>
  <si>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</si>
  <si>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</si>
  <si>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</si>
  <si>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</si>
  <si>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</si>
  <si>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</si>
  <si>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</si>
  <si>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</si>
  <si>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</si>
  <si>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</si>
  <si>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</si>
  <si>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</si>
  <si>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</si>
  <si>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</si>
  <si>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</si>
  <si>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</si>
  <si>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</si>
  <si>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</si>
  <si>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</si>
  <si>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</si>
  <si>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</si>
  <si>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</si>
  <si>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</si>
  <si>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</si>
  <si>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</si>
  <si>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</si>
  <si>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</si>
  <si>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</si>
  <si>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</si>
  <si>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</si>
  <si>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</si>
  <si>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</si>
  <si>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</si>
  <si>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</si>
  <si>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</si>
  <si>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</si>
  <si>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</si>
  <si>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</si>
  <si>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</si>
  <si>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</si>
  <si>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</si>
  <si>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</si>
  <si>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</si>
  <si>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</si>
  <si>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</si>
  <si>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</si>
  <si>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</si>
  <si>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</si>
  <si>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</si>
  <si>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</si>
  <si>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</si>
  <si>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</si>
  <si>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</si>
  <si>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</si>
  <si>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</si>
  <si>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</si>
  <si>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</si>
  <si>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</si>
  <si>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</si>
  <si>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</si>
  <si>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</si>
  <si>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</si>
  <si>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</si>
  <si>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</si>
  <si>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</si>
  <si>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</si>
  <si>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</si>
  <si>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</si>
  <si>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</si>
  <si>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</si>
  <si>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</si>
  <si>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</si>
  <si>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</si>
  <si>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</si>
  <si>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</si>
  <si>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</si>
  <si>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</si>
  <si>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</si>
  <si>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</si>
  <si>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</si>
  <si>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</si>
  <si>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</si>
  <si>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</si>
  <si>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</si>
  <si>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</si>
  <si>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</si>
  <si>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</si>
  <si>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</si>
  <si>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</si>
  <si>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</si>
  <si>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</si>
  <si>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</si>
  <si>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</si>
  <si>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</si>
  <si>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</si>
  <si>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</si>
  <si>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</si>
  <si>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</si>
  <si>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</si>
  <si>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</si>
  <si>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</si>
  <si>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</si>
  <si>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</si>
  <si>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</si>
  <si>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</si>
  <si>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</si>
  <si>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</si>
  <si>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</si>
  <si>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</si>
  <si>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</si>
  <si>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</si>
  <si>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</si>
  <si>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</si>
  <si>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</si>
  <si>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</si>
  <si>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</si>
  <si>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</si>
  <si>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</si>
  <si>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</si>
  <si>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</si>
  <si>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</si>
  <si>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</si>
  <si>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</si>
  <si>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</si>
  <si>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</si>
  <si>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</si>
  <si>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</si>
  <si>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</si>
  <si>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</si>
  <si>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</si>
  <si>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</si>
  <si>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</si>
  <si>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</si>
  <si>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</si>
  <si>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</si>
  <si>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</si>
  <si>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</si>
  <si>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</si>
  <si>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</si>
  <si>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</si>
  <si>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</si>
  <si>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</si>
  <si>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</si>
  <si>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</si>
  <si>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</si>
  <si>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</si>
  <si>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</si>
  <si>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</si>
  <si>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</si>
  <si>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</si>
  <si>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</si>
  <si>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</si>
  <si>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</si>
  <si>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</si>
  <si>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</si>
  <si>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</si>
  <si>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</si>
  <si>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</si>
  <si>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</si>
  <si>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</si>
  <si>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</si>
  <si>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</si>
  <si>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</si>
  <si>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</si>
  <si>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</si>
  <si>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</si>
  <si>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</si>
  <si>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</si>
  <si>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</si>
  <si>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</si>
  <si>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</si>
  <si>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</si>
  <si>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</si>
  <si>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</si>
  <si>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</si>
  <si>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</si>
  <si>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</si>
  <si>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</si>
  <si>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</si>
  <si>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</si>
  <si>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</si>
  <si>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</si>
  <si>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</si>
  <si>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</si>
  <si>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</si>
  <si>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</si>
  <si>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</si>
  <si>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</si>
  <si>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</si>
  <si>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</si>
  <si>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</si>
  <si>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</si>
  <si>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</si>
  <si>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</si>
  <si>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</si>
  <si>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</si>
  <si>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</si>
  <si>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</si>
  <si>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</si>
  <si>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</si>
  <si>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</si>
  <si>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</si>
  <si>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</si>
  <si>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</si>
  <si>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</si>
  <si>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</si>
  <si>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</si>
  <si>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</si>
  <si>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</si>
  <si>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</si>
  <si>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</si>
  <si>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</si>
  <si>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</si>
  <si>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</si>
  <si>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</si>
  <si>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</si>
  <si>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</si>
  <si>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</si>
  <si>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</si>
  <si>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</si>
  <si>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</si>
  <si>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</si>
  <si>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</si>
  <si>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</si>
  <si>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</si>
  <si>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</si>
  <si>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</si>
  <si>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</si>
  <si>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</si>
  <si>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</si>
  <si>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</si>
  <si>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</si>
  <si>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</si>
  <si>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</si>
  <si>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</si>
  <si>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</si>
  <si>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</si>
  <si>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</si>
  <si>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</si>
  <si>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</si>
  <si>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</si>
  <si>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</si>
  <si>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</si>
  <si>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</si>
  <si>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</si>
  <si>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</si>
  <si>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</si>
  <si>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</si>
  <si>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</si>
  <si>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</si>
  <si>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</si>
  <si>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</si>
  <si>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</si>
  <si>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</si>
  <si>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</si>
  <si>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</si>
  <si>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</si>
  <si>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</si>
  <si>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</si>
  <si>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</si>
  <si>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</si>
  <si>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</si>
  <si>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</si>
  <si>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</si>
  <si>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</si>
  <si>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</si>
  <si>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</si>
  <si>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</si>
  <si>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</si>
  <si>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</si>
  <si>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</si>
  <si>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</si>
  <si>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</si>
  <si>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</si>
  <si>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</si>
  <si>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</si>
  <si>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</si>
  <si>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</si>
  <si>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</si>
  <si>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</si>
  <si>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</si>
  <si>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</si>
  <si>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</si>
  <si>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</si>
  <si>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</si>
  <si>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</si>
  <si>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</si>
  <si>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</si>
  <si>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</si>
  <si>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</si>
  <si>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</si>
  <si>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</si>
  <si>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</si>
  <si>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</si>
  <si>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</si>
  <si>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</si>
  <si>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</si>
  <si>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</si>
  <si>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</si>
  <si>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</si>
  <si>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</si>
  <si>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</si>
  <si>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</si>
  <si>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</si>
  <si>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</si>
  <si>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</si>
  <si>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</si>
  <si>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</si>
  <si>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</si>
  <si>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</si>
  <si>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</si>
  <si>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</si>
  <si>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</si>
  <si>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</si>
  <si>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</si>
  <si>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</si>
  <si>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</si>
  <si>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</si>
  <si>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</si>
  <si>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</si>
  <si>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</si>
  <si>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</si>
  <si>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</si>
  <si>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</si>
  <si>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</si>
  <si>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</si>
  <si>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</si>
  <si>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</si>
  <si>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</si>
  <si>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</si>
  <si>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</si>
  <si>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</si>
  <si>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</si>
  <si>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</si>
  <si>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</si>
  <si>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</si>
  <si>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</si>
  <si>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</si>
  <si>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</si>
  <si>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</si>
  <si>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</si>
  <si>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</si>
  <si>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</si>
  <si>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</si>
  <si>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</si>
  <si>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</si>
  <si>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</si>
  <si>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</si>
  <si>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</si>
  <si>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</si>
  <si>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</si>
  <si>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</si>
  <si>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</si>
  <si>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</si>
  <si>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</si>
  <si>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</si>
  <si>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</si>
  <si>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</si>
  <si>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</si>
  <si>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</si>
  <si>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</si>
  <si>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</si>
  <si>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</si>
  <si>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</si>
  <si>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</si>
  <si>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</si>
  <si>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</si>
  <si>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</si>
  <si>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</si>
  <si>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</si>
  <si>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</si>
  <si>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</si>
  <si>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</si>
  <si>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</si>
  <si>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</si>
  <si>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</si>
  <si>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</si>
  <si>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</si>
  <si>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</si>
  <si>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</si>
  <si>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</si>
  <si>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</si>
  <si>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</si>
  <si>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</si>
  <si>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</si>
  <si>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</si>
  <si>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</si>
  <si>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</si>
  <si>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</si>
  <si>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</si>
  <si>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</si>
  <si>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</si>
  <si>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</si>
  <si>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</si>
  <si>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</si>
  <si>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</si>
  <si>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</si>
  <si>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</si>
  <si>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</si>
  <si>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</si>
  <si>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</si>
  <si>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</si>
  <si>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</si>
  <si>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</si>
  <si>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</si>
  <si>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</si>
  <si>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</si>
  <si>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</si>
  <si>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</si>
  <si>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</si>
  <si>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</si>
  <si>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</si>
  <si>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</si>
  <si>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</si>
  <si>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</si>
  <si>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</si>
  <si>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</si>
  <si>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</si>
  <si>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</si>
  <si>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</si>
  <si>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</si>
  <si>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</si>
  <si>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</si>
  <si>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</si>
  <si>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</si>
  <si>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</si>
  <si>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</si>
  <si>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</si>
  <si>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</si>
  <si>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</si>
  <si>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</si>
  <si>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</si>
  <si>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</si>
  <si>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</si>
  <si>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</si>
  <si>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</si>
  <si>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</si>
  <si>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</si>
  <si>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</si>
  <si>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</si>
  <si>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</si>
  <si>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</si>
  <si>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</si>
  <si>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</si>
  <si>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</si>
  <si>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</si>
  <si>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</si>
  <si>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</si>
  <si>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</si>
  <si>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</si>
  <si>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</si>
  <si>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</si>
  <si>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</si>
  <si>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</si>
  <si>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</si>
  <si>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</si>
  <si>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</si>
  <si>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</si>
  <si>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</si>
  <si>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</si>
  <si>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</si>
  <si>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</si>
  <si>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</si>
  <si>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</si>
  <si>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</si>
  <si>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</si>
  <si>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</si>
  <si>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</si>
  <si>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</si>
  <si>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</si>
  <si>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</si>
  <si>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</si>
  <si>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</si>
  <si>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</si>
  <si>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</si>
  <si>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</si>
  <si>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</si>
  <si>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</si>
  <si>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</si>
  <si>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</si>
  <si>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</si>
  <si>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</si>
  <si>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</si>
  <si>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</si>
  <si>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</si>
  <si>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</si>
  <si>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</si>
  <si>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</si>
  <si>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</si>
  <si>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</si>
  <si>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</si>
  <si>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</si>
  <si>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</si>
  <si>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</si>
  <si>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</si>
  <si>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</si>
  <si>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</si>
  <si>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</si>
  <si>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</si>
  <si>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</si>
  <si>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</si>
  <si>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</si>
  <si>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</si>
  <si>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</si>
  <si>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</si>
  <si>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</si>
  <si>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</si>
  <si>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</si>
  <si>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</si>
  <si>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</si>
  <si>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</si>
  <si>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</si>
  <si>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</si>
  <si>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</si>
  <si>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</si>
  <si>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</si>
  <si>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</si>
  <si>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</si>
  <si>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</si>
  <si>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</si>
  <si>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</si>
  <si>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</si>
  <si>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</si>
  <si>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</si>
  <si>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</si>
  <si>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</si>
  <si>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</si>
  <si>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</si>
  <si>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</si>
  <si>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</si>
  <si>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</si>
  <si>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</si>
  <si>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</si>
  <si>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</si>
  <si>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</si>
  <si>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</si>
  <si>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</si>
  <si>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</si>
  <si>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</si>
  <si>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</si>
  <si>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</si>
  <si>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</si>
  <si>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</si>
  <si>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</si>
  <si>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</si>
  <si>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</si>
  <si>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</si>
  <si>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</si>
  <si>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</si>
  <si>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</si>
  <si>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</si>
  <si>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</si>
  <si>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</si>
  <si>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</si>
  <si>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</si>
  <si>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</si>
  <si>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</si>
  <si>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</si>
  <si>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</si>
  <si>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</si>
  <si>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</si>
  <si>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</si>
  <si>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</si>
  <si>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</si>
  <si>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</si>
  <si>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</si>
  <si>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</si>
  <si>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</si>
  <si>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</si>
  <si>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</si>
  <si>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</si>
  <si>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</si>
  <si>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</si>
  <si>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</si>
  <si>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</si>
  <si>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</si>
  <si>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</si>
  <si>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</si>
  <si>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</si>
  <si>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</si>
  <si>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</si>
  <si>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</si>
  <si>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</si>
  <si>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</si>
  <si>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</si>
  <si>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</si>
  <si>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</si>
  <si>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</si>
  <si>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</si>
  <si>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</si>
  <si>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</si>
  <si>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</si>
  <si>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</si>
  <si>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</si>
  <si>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</si>
  <si>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</si>
  <si>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</si>
  <si>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</si>
  <si>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</si>
  <si>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</si>
  <si>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</si>
  <si>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</si>
  <si>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</si>
  <si>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</si>
  <si>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</si>
  <si>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</si>
  <si>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</si>
  <si>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</si>
  <si>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</si>
  <si>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</si>
  <si>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</si>
  <si>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</si>
  <si>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</si>
  <si>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</si>
  <si>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</si>
  <si>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</si>
  <si>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</si>
  <si>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</si>
  <si>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</si>
  <si>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</si>
  <si>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</si>
  <si>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</si>
  <si>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</si>
  <si>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</si>
  <si>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</si>
  <si>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</si>
  <si>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</si>
  <si>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</si>
  <si>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</si>
  <si>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</si>
  <si>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</si>
  <si>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</si>
  <si>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</si>
  <si>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</si>
  <si>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</si>
  <si>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</si>
  <si>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</si>
  <si>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</si>
  <si>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</si>
  <si>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</si>
  <si>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</si>
  <si>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</si>
  <si>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</si>
  <si>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</si>
  <si>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</si>
  <si>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</si>
  <si>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</si>
  <si>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</si>
  <si>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</si>
  <si>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</si>
  <si>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</si>
  <si>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</si>
  <si>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</si>
  <si>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</si>
  <si>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</si>
  <si>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</si>
  <si>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</si>
  <si>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</si>
  <si>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</si>
  <si>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</si>
  <si>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</si>
  <si>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</si>
  <si>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</si>
  <si>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</si>
  <si>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</si>
  <si>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</si>
  <si>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</si>
  <si>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</si>
  <si>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</si>
  <si>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</si>
  <si>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</si>
  <si>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</si>
  <si>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</si>
  <si>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</si>
  <si>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</si>
  <si>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</si>
  <si>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</si>
  <si>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</si>
  <si>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</si>
  <si>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</si>
  <si>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</si>
  <si>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</si>
  <si>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</si>
  <si>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</si>
  <si>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</si>
  <si>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</si>
  <si>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</si>
  <si>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</si>
  <si>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</si>
  <si>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</si>
  <si>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</si>
  <si>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</si>
  <si>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</si>
  <si>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</si>
  <si>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</si>
  <si>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</si>
  <si>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</si>
  <si>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</si>
  <si>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</si>
  <si>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</si>
  <si>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</si>
  <si>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</si>
  <si>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</si>
  <si>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</si>
  <si>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</si>
  <si>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</si>
  <si>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</si>
  <si>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</si>
  <si>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</si>
  <si>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</si>
  <si>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</si>
  <si>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</si>
  <si>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</si>
  <si>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</si>
  <si>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</si>
  <si>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</si>
  <si>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</si>
  <si>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</si>
  <si>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</si>
  <si>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</si>
  <si>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</si>
  <si>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</si>
  <si>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</si>
  <si>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</si>
  <si>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</si>
  <si>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</si>
  <si>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</si>
  <si>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</si>
  <si>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</si>
  <si>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</si>
  <si>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</si>
  <si>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</si>
  <si>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</si>
  <si>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</si>
  <si>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</si>
  <si>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</si>
  <si>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</si>
  <si>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</si>
  <si>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</si>
  <si>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</si>
  <si>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</si>
  <si>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</si>
  <si>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</si>
  <si>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</si>
  <si>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</si>
  <si>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</si>
  <si>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</si>
  <si>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</si>
  <si>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</si>
  <si>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</si>
  <si>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</si>
  <si>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</si>
  <si>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</si>
  <si>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</si>
  <si>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</si>
  <si>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</si>
  <si>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</si>
  <si>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</si>
  <si>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</si>
  <si>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</si>
  <si>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</si>
  <si>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</si>
  <si>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</si>
  <si>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</si>
  <si>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</si>
  <si>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</si>
  <si>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</si>
  <si>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</si>
  <si>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</si>
  <si>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</si>
  <si>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</si>
  <si>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</si>
  <si>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</si>
  <si>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</si>
  <si>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</si>
  <si>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</si>
  <si>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</si>
  <si>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</si>
  <si>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</si>
  <si>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</si>
  <si>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</si>
  <si>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</si>
  <si>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</si>
  <si>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</si>
  <si>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</si>
  <si>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</si>
  <si>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</si>
  <si>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</si>
  <si>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</si>
  <si>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</si>
  <si>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</si>
  <si>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</si>
  <si>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</si>
  <si>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</si>
  <si>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</si>
  <si>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</si>
  <si>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</si>
  <si>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</si>
  <si>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</si>
  <si>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</si>
  <si>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</si>
  <si>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</si>
  <si>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</si>
  <si>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</si>
  <si>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</si>
  <si>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</si>
  <si>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</si>
  <si>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</si>
  <si>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</si>
  <si>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</si>
  <si>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</si>
  <si>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</si>
  <si>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</si>
  <si>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</si>
  <si>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</si>
  <si>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</si>
  <si>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</si>
  <si>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</si>
  <si>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</si>
  <si>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</si>
  <si>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</si>
  <si>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</si>
  <si>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</si>
  <si>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</si>
  <si>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</si>
  <si>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</si>
  <si>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</si>
  <si>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</si>
  <si>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</si>
  <si>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</si>
  <si>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</si>
  <si>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</si>
  <si>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</si>
  <si>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</si>
  <si>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</si>
  <si>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</si>
  <si>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</si>
  <si>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</si>
  <si>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</si>
  <si>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</si>
  <si>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</si>
  <si>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</si>
  <si>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</si>
  <si>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</si>
  <si>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</si>
  <si>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</si>
  <si>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</si>
  <si>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</si>
  <si>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</si>
  <si>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</si>
  <si>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</si>
  <si>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</si>
  <si>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</si>
  <si>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</si>
  <si>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</si>
  <si>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</si>
  <si>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</si>
  <si>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</si>
  <si>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</si>
  <si>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</si>
  <si>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</si>
  <si>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</si>
  <si>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</si>
  <si>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</si>
  <si>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</si>
  <si>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</si>
  <si>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</si>
  <si>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</si>
  <si>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</si>
  <si>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</si>
  <si>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</si>
  <si>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</si>
  <si>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</si>
  <si>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</si>
  <si>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</si>
  <si>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</si>
  <si>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</si>
  <si>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</si>
  <si>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</si>
  <si>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</si>
  <si>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</si>
  <si>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</si>
  <si>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</si>
  <si>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</si>
  <si>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</si>
  <si>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</si>
  <si>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</si>
  <si>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</si>
  <si>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</si>
  <si>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</si>
  <si>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</si>
  <si>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</si>
  <si>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</si>
  <si>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</si>
  <si>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</si>
  <si>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</si>
  <si>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</si>
  <si>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</si>
  <si>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</si>
  <si>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</si>
  <si>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</si>
  <si>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</si>
  <si>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</si>
  <si>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</si>
  <si>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</si>
  <si>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</si>
  <si>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</si>
  <si>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</si>
  <si>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</si>
  <si>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</si>
  <si>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</si>
  <si>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</si>
  <si>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</si>
  <si>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</si>
  <si>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</si>
  <si>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</si>
  <si>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</si>
  <si>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</si>
  <si>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</si>
  <si>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</si>
  <si>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</si>
  <si>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</si>
  <si>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</si>
  <si>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</si>
  <si>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</si>
  <si>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</si>
  <si>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</si>
  <si>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</si>
  <si>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</si>
  <si>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</si>
  <si>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</si>
  <si>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</si>
  <si>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</si>
  <si>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</si>
  <si>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</si>
  <si>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</si>
  <si>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</si>
  <si>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</si>
  <si>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</si>
  <si>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</si>
  <si>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</si>
  <si>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</si>
  <si>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</si>
  <si>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</si>
  <si>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</si>
  <si>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</si>
  <si>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</si>
  <si>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</si>
  <si>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</si>
  <si>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</si>
  <si>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</si>
  <si>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</si>
  <si>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</si>
  <si>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</si>
  <si>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</si>
  <si>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</si>
  <si>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</si>
  <si>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</si>
  <si>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</si>
  <si>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</si>
  <si>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</si>
  <si>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</si>
  <si>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</si>
  <si>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</si>
  <si>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</si>
  <si>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</si>
  <si>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</si>
  <si>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</si>
  <si>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</si>
  <si>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</si>
  <si>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</si>
  <si>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</si>
  <si>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</si>
  <si>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</si>
  <si>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</si>
  <si>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</si>
  <si>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</si>
  <si>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</si>
  <si>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</si>
  <si>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</si>
  <si>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</si>
  <si>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</si>
  <si>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</si>
  <si>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</si>
  <si>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</si>
  <si>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</si>
  <si>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</si>
  <si>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</si>
  <si>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</si>
  <si>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</si>
  <si>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</si>
  <si>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</si>
  <si>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</si>
  <si>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</si>
  <si>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</si>
  <si>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</si>
  <si>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</si>
  <si>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</si>
  <si>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</si>
  <si>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</si>
  <si>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</si>
  <si>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</si>
  <si>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</si>
  <si>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</si>
  <si>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</si>
  <si>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</si>
  <si>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</si>
  <si>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</si>
  <si>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</si>
  <si>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</si>
  <si>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</si>
  <si>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</si>
  <si>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</si>
  <si>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</si>
  <si>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</si>
  <si>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</si>
  <si>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</si>
  <si>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</si>
  <si>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</si>
  <si>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</si>
  <si>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</si>
  <si>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</si>
  <si>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</si>
  <si>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</si>
  <si>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</si>
  <si>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</si>
  <si>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</si>
  <si>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</si>
  <si>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</si>
  <si>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</si>
  <si>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</si>
  <si>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</si>
  <si>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</si>
  <si>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</si>
  <si>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</si>
  <si>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</si>
  <si>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</si>
  <si>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</si>
  <si>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</si>
  <si>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</si>
  <si>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</si>
  <si>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</si>
  <si>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</si>
  <si>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</si>
  <si>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</si>
  <si>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</si>
  <si>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</si>
  <si>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</si>
  <si>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</si>
  <si>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</si>
  <si>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</si>
  <si>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</si>
  <si>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</si>
  <si>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</si>
  <si>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</si>
  <si>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</si>
  <si>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</si>
  <si>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</si>
  <si>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</si>
  <si>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</si>
  <si>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</si>
  <si>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</si>
  <si>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</si>
  <si>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</si>
  <si>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</si>
  <si>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</si>
  <si>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</si>
  <si>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</si>
  <si>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</si>
  <si>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</si>
  <si>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</si>
  <si>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</si>
  <si>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</si>
  <si>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</si>
  <si>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</si>
  <si>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</si>
  <si>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</si>
  <si>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</si>
  <si>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</si>
  <si>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</si>
  <si>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</si>
  <si>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</si>
  <si>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</si>
  <si>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</si>
  <si>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</si>
  <si>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</si>
  <si>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</si>
  <si>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</si>
  <si>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</si>
  <si>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</si>
  <si>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</si>
  <si>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</si>
  <si>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</si>
  <si>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</si>
  <si>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</si>
  <si>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</si>
  <si>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</si>
  <si>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</si>
  <si>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</si>
  <si>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</si>
  <si>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</si>
  <si>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</si>
  <si>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</si>
  <si>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</si>
  <si>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</si>
  <si>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</si>
  <si>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</si>
  <si>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</si>
  <si>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</si>
  <si>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</si>
  <si>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</si>
  <si>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</si>
  <si>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</si>
  <si>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</si>
  <si>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</si>
  <si>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</si>
  <si>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</si>
  <si>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</si>
  <si>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</si>
  <si>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</si>
  <si>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</si>
  <si>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</si>
  <si>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</si>
  <si>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</si>
  <si>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</si>
  <si>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</si>
  <si>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</si>
  <si>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</si>
  <si>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</si>
  <si>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</si>
  <si>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</si>
  <si>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</si>
  <si>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</si>
  <si>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</si>
  <si>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</si>
  <si>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</si>
  <si>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</si>
  <si>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</si>
  <si>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</si>
  <si>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</si>
  <si>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</si>
  <si>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</si>
  <si>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</si>
  <si>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</si>
  <si>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</si>
  <si>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</si>
  <si>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</si>
  <si>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</si>
  <si>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</si>
  <si>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</si>
  <si>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</si>
  <si>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</si>
  <si>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</si>
  <si>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</si>
  <si>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</si>
  <si>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</si>
  <si>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</si>
  <si>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</si>
  <si>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</si>
  <si>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</si>
  <si>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</si>
  <si>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</si>
  <si>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</si>
  <si>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</si>
  <si>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</si>
  <si>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</si>
  <si>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</si>
  <si>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</si>
  <si>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</si>
  <si>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</si>
  <si>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</si>
  <si>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</si>
  <si>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</si>
  <si>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</si>
  <si>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</si>
  <si>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</si>
  <si>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</si>
  <si>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</si>
  <si>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</si>
  <si>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</si>
  <si>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</si>
  <si>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</si>
  <si>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</si>
  <si>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</si>
  <si>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</si>
  <si>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</si>
  <si>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</si>
  <si>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</si>
  <si>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</si>
  <si>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</si>
  <si>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</si>
  <si>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</si>
  <si>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</si>
  <si>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</si>
  <si>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</si>
  <si>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</si>
  <si>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</si>
  <si>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</si>
  <si>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</si>
  <si>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</si>
  <si>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</si>
  <si>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</si>
  <si>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</si>
  <si>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</si>
  <si>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</si>
  <si>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</si>
  <si>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</si>
  <si>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</si>
  <si>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</si>
  <si>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</si>
  <si>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</si>
  <si>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</si>
  <si>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</si>
  <si>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</si>
  <si>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</si>
  <si>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</si>
  <si>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</si>
  <si>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</si>
  <si>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</si>
  <si>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</si>
  <si>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</si>
  <si>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</si>
  <si>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</si>
  <si>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</si>
  <si>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</si>
  <si>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</si>
  <si>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</si>
  <si>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</si>
  <si>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</si>
  <si>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</si>
  <si>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</si>
  <si>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</si>
  <si>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</si>
  <si>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</si>
  <si>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</si>
  <si>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</si>
  <si>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</si>
  <si>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</si>
  <si>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</si>
  <si>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</si>
  <si>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</si>
  <si>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</si>
  <si>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</si>
  <si>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</si>
  <si>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</si>
  <si>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</si>
  <si>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</si>
  <si>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</si>
  <si>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</si>
  <si>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</si>
  <si>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</si>
  <si>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</si>
  <si>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</si>
  <si>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</si>
  <si>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</si>
  <si>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</si>
  <si>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</si>
  <si>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</si>
  <si>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</si>
  <si>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</si>
  <si>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</si>
  <si>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</si>
  <si>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</si>
  <si>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</si>
  <si>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</si>
  <si>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</si>
  <si>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</si>
  <si>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</si>
  <si>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</si>
  <si>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</si>
  <si>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</si>
  <si>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</si>
  <si>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</si>
  <si>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</si>
  <si>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</si>
  <si>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</si>
  <si>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</si>
  <si>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</si>
  <si>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</si>
  <si>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</si>
  <si>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</si>
  <si>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</si>
  <si>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</si>
  <si>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</si>
  <si>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</si>
  <si>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</si>
  <si>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</si>
  <si>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</si>
  <si>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</si>
  <si>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</si>
  <si>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</si>
  <si>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</si>
  <si>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</si>
  <si>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</si>
  <si>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</si>
  <si>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</si>
  <si>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</si>
  <si>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</si>
  <si>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</si>
  <si>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</si>
  <si>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</si>
  <si>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</si>
  <si>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</si>
  <si>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</si>
  <si>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</si>
  <si>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</si>
  <si>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</si>
  <si>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</si>
  <si>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</si>
  <si>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</si>
  <si>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</si>
  <si>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</si>
  <si>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</si>
  <si>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</si>
  <si>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</si>
  <si>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</si>
  <si>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</si>
  <si>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</si>
  <si>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</si>
  <si>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</si>
  <si>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</si>
  <si>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</si>
  <si>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</si>
  <si>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</si>
  <si>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</si>
  <si>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</si>
  <si>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</si>
  <si>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</si>
  <si>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</si>
  <si>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</si>
  <si>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</si>
  <si>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</si>
  <si>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</si>
  <si>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</si>
  <si>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</si>
  <si>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</si>
  <si>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</si>
  <si>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</si>
  <si>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</si>
  <si>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</si>
  <si>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</si>
  <si>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</si>
  <si>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</si>
  <si>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</si>
  <si>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</si>
  <si>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</si>
  <si>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</si>
  <si>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</si>
  <si>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</si>
  <si>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</si>
  <si>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</si>
  <si>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</si>
  <si>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</si>
  <si>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</si>
  <si>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</si>
  <si>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</si>
  <si>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</si>
  <si>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</si>
  <si>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</si>
  <si>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</si>
  <si>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</si>
  <si>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</si>
  <si>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</si>
  <si>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</si>
  <si>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</si>
  <si>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</si>
  <si>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</si>
  <si>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</si>
  <si>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</si>
  <si>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</si>
  <si>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</si>
  <si>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</si>
  <si>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</si>
  <si>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</si>
  <si>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</si>
  <si>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</si>
  <si>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</si>
  <si>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</si>
  <si>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</si>
  <si>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</si>
  <si>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</si>
  <si>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</si>
  <si>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</si>
  <si>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</si>
  <si>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</si>
  <si>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</si>
  <si>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</si>
  <si>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</si>
  <si>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</si>
  <si>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</si>
  <si>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</si>
  <si>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</si>
  <si>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</si>
  <si>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</si>
  <si>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</si>
  <si>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</si>
  <si>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</si>
  <si>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</si>
  <si>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</si>
  <si>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</si>
  <si>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</si>
  <si>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</si>
  <si>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</si>
  <si>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</si>
  <si>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</si>
  <si>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</si>
  <si>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</si>
  <si>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</si>
  <si>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</si>
  <si>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</si>
  <si>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</si>
  <si>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</si>
  <si>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</si>
  <si>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</si>
  <si>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</si>
  <si>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</si>
  <si>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</si>
  <si>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</si>
  <si>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</si>
  <si>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</si>
  <si>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</si>
  <si>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</si>
  <si>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</si>
  <si>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</si>
  <si>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</si>
  <si>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</si>
  <si>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</si>
  <si>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</si>
  <si>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</si>
  <si>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</si>
  <si>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</si>
  <si>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</si>
  <si>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</si>
  <si>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</si>
  <si>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</si>
  <si>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</si>
  <si>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</si>
  <si>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</si>
  <si>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</si>
  <si>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</si>
  <si>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</si>
  <si>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</si>
  <si>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</si>
  <si>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</si>
  <si>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</si>
  <si>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</si>
  <si>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</si>
  <si>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</si>
  <si>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</si>
  <si>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</si>
  <si>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</si>
  <si>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</si>
  <si>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</si>
  <si>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</si>
  <si>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</si>
  <si>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</si>
  <si>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</si>
  <si>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</si>
  <si>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</si>
  <si>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</si>
  <si>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</si>
  <si>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</si>
  <si>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</si>
  <si>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</si>
  <si>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</si>
  <si>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</si>
  <si>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</si>
  <si>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</si>
  <si>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</si>
  <si>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</si>
  <si>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</si>
  <si>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</si>
  <si>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</si>
  <si>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</si>
  <si>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</si>
  <si>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</si>
  <si>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</si>
  <si>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</si>
  <si>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</si>
  <si>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</si>
  <si>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</si>
  <si>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</si>
  <si>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</si>
  <si>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</si>
  <si>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</si>
  <si>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</si>
  <si>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</si>
  <si>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</si>
  <si>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</si>
  <si>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</si>
  <si>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</si>
  <si>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</si>
  <si>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</si>
  <si>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</si>
  <si>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</si>
  <si>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</si>
  <si>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</si>
  <si>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</si>
  <si>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</si>
  <si>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</si>
  <si>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</si>
  <si>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</si>
  <si>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</si>
  <si>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</si>
  <si>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</si>
  <si>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</si>
  <si>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</si>
  <si>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</si>
  <si>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</si>
  <si>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</si>
  <si>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</si>
  <si>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</si>
  <si>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</si>
  <si>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</si>
  <si>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</si>
  <si>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</si>
  <si>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</si>
  <si>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</si>
  <si>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</si>
  <si>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</si>
  <si>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</si>
  <si>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</si>
  <si>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</si>
  <si>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</si>
  <si>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</si>
  <si>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</si>
  <si>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</si>
  <si>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</si>
  <si>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</si>
  <si>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</si>
  <si>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</si>
  <si>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</si>
  <si>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</si>
  <si>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</si>
  <si>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</si>
  <si>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</si>
  <si>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</si>
  <si>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</si>
  <si>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</si>
  <si>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</si>
  <si>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</si>
  <si>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</si>
  <si>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</si>
  <si>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</si>
  <si>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</si>
  <si>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</si>
  <si>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</si>
  <si>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</si>
  <si>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</si>
  <si>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</si>
  <si>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</si>
  <si>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</si>
  <si>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</si>
  <si>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</si>
  <si>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</si>
  <si>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</si>
  <si>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</si>
  <si>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</si>
  <si>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</si>
  <si>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</si>
  <si>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</si>
  <si>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</si>
  <si>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</si>
  <si>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</si>
  <si>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</si>
  <si>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</si>
  <si>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</si>
  <si>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</si>
  <si>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</si>
  <si>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</si>
  <si>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</si>
  <si>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</si>
  <si>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</si>
  <si>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</si>
  <si>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</si>
  <si>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</si>
  <si>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</si>
  <si>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</si>
  <si>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</si>
  <si>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</si>
  <si>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</si>
  <si>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</si>
  <si>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</si>
  <si>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</si>
  <si>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</si>
  <si>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</si>
  <si>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</si>
  <si>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</si>
  <si>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</si>
  <si>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</si>
  <si>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</si>
  <si>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</si>
  <si>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</si>
  <si>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</si>
  <si>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</si>
  <si>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</si>
  <si>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</si>
  <si>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</si>
  <si>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</si>
  <si>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</si>
  <si>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</si>
  <si>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</si>
  <si>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</si>
  <si>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</si>
  <si>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</si>
  <si>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</si>
  <si>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</si>
  <si>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</si>
  <si>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</si>
  <si>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</si>
  <si>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</si>
  <si>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</si>
  <si>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</si>
  <si>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</si>
  <si>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</si>
  <si>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</si>
  <si>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</si>
  <si>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</si>
  <si>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</si>
  <si>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</si>
  <si>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</si>
  <si>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</si>
  <si>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</si>
  <si>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</si>
  <si>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</si>
  <si>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</si>
  <si>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</si>
  <si>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</si>
  <si>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</si>
  <si>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</si>
  <si>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</si>
  <si>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</si>
  <si>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</si>
  <si>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</si>
  <si>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</si>
  <si>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</si>
  <si>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</si>
  <si>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</si>
  <si>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</si>
  <si>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</si>
  <si>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</si>
  <si>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</si>
  <si>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</si>
  <si>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</si>
  <si>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</si>
  <si>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</si>
  <si>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</si>
  <si>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</si>
  <si>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</si>
  <si>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</si>
  <si>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</si>
  <si>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</si>
  <si>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</si>
  <si>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</si>
  <si>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</si>
  <si>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</si>
  <si>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</si>
  <si>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</si>
  <si>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</si>
  <si>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</si>
  <si>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</si>
  <si>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</si>
  <si>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</si>
  <si>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</si>
  <si>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</si>
  <si>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</si>
  <si>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</si>
  <si>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</si>
  <si>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</si>
  <si>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</si>
  <si>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</si>
  <si>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</si>
  <si>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</si>
  <si>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</si>
  <si>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</si>
  <si>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</si>
  <si>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</si>
  <si>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</si>
  <si>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</si>
  <si>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</si>
  <si>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</si>
  <si>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</si>
  <si>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</si>
  <si>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</si>
  <si>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</si>
  <si>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</si>
  <si>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</si>
  <si>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</si>
  <si>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</si>
  <si>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</si>
  <si>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</si>
  <si>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</si>
  <si>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</si>
  <si>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</si>
  <si>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</si>
  <si>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</si>
  <si>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</si>
  <si>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</si>
  <si>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</si>
  <si>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</si>
  <si>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</si>
  <si>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</si>
  <si>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</si>
  <si>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</si>
  <si>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</si>
  <si>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</si>
  <si>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</si>
  <si>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</si>
  <si>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</si>
  <si>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</si>
  <si>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</si>
  <si>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</si>
  <si>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</si>
  <si>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</si>
  <si>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</si>
  <si>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</si>
  <si>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</si>
  <si>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</si>
  <si>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</si>
  <si>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</si>
  <si>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</si>
  <si>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</si>
  <si>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</si>
  <si>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</si>
  <si>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</si>
  <si>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</si>
  <si>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</si>
  <si>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</si>
  <si>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</si>
  <si>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</si>
  <si>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</si>
  <si>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</si>
  <si>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</si>
  <si>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</si>
  <si>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</si>
  <si>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</si>
  <si>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</si>
  <si>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</si>
  <si>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</si>
  <si>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</si>
  <si>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</si>
  <si>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</si>
  <si>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</si>
  <si>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</si>
  <si>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</si>
  <si>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</si>
  <si>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</si>
  <si>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</si>
  <si>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</si>
  <si>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</si>
  <si>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</si>
  <si>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</si>
  <si>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</si>
  <si>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</si>
  <si>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</si>
  <si>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</si>
  <si>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</si>
  <si>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</si>
  <si>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</si>
  <si>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</si>
  <si>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</si>
  <si>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</si>
  <si>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</si>
  <si>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</si>
  <si>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</si>
  <si>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</si>
  <si>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</si>
  <si>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</si>
  <si>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</si>
  <si>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</si>
  <si>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</si>
  <si>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</si>
  <si>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</si>
  <si>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</si>
  <si>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</si>
  <si>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</si>
  <si>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</si>
  <si>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</si>
  <si>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</si>
  <si>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</si>
  <si>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</si>
  <si>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</si>
  <si>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</si>
  <si>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</si>
  <si>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</si>
  <si>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</si>
  <si>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</si>
  <si>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</si>
  <si>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</si>
  <si>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</si>
  <si>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</si>
  <si>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</si>
  <si>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</si>
  <si>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</si>
  <si>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</si>
  <si>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</si>
  <si>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</si>
  <si>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</si>
  <si>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</si>
  <si>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</si>
  <si>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</si>
  <si>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</si>
  <si>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</si>
  <si>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</si>
  <si>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</si>
  <si>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</si>
  <si>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</si>
  <si>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</si>
  <si>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</si>
  <si>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</si>
  <si>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</si>
  <si>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</si>
  <si>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</si>
  <si>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</si>
  <si>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</si>
  <si>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</si>
  <si>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</si>
  <si>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</si>
  <si>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</si>
  <si>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</si>
  <si>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</si>
  <si>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</si>
  <si>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</si>
  <si>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</si>
  <si>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</si>
  <si>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</si>
  <si>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</si>
  <si>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</si>
  <si>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</si>
  <si>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</si>
  <si>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</si>
  <si>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</si>
  <si>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</si>
  <si>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</si>
  <si>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</si>
  <si>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</si>
  <si>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</si>
  <si>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</si>
  <si>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</si>
  <si>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</si>
  <si>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</si>
  <si>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</si>
  <si>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</si>
  <si>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</si>
  <si>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</si>
  <si>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</si>
  <si>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</si>
  <si>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</si>
  <si>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</si>
  <si>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</si>
  <si>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</si>
  <si>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</si>
  <si>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</si>
  <si>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</si>
  <si>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</si>
  <si>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</si>
  <si>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</si>
  <si>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</si>
  <si>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</si>
  <si>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</si>
  <si>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</si>
  <si>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</si>
  <si>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</si>
  <si>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</si>
  <si>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</si>
  <si>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</si>
  <si>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</si>
  <si>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</si>
  <si>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</si>
  <si>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</si>
  <si>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</si>
  <si>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</si>
  <si>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</si>
  <si>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</si>
  <si>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</si>
  <si>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</si>
  <si>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</si>
  <si>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</si>
  <si>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</si>
  <si>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</si>
  <si>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</si>
  <si>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</si>
  <si>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</si>
  <si>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</si>
  <si>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</si>
  <si>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</si>
  <si>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</si>
  <si>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</si>
  <si>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</si>
  <si>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</si>
  <si>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</si>
  <si>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</si>
  <si>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</si>
  <si>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</si>
  <si>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</si>
  <si>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</si>
  <si>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</si>
  <si>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</si>
  <si>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</si>
  <si>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</si>
  <si>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</si>
  <si>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</si>
  <si>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</si>
  <si>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</si>
  <si>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</si>
  <si>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</si>
  <si>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</si>
  <si>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</si>
  <si>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</si>
  <si>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</si>
  <si>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</si>
  <si>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</si>
  <si>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</si>
  <si>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</si>
  <si>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</si>
  <si>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</si>
  <si>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</si>
  <si>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</si>
  <si>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</si>
  <si>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</si>
  <si>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</si>
  <si>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</si>
  <si>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</si>
  <si>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</si>
  <si>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</si>
  <si>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</si>
  <si>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</si>
  <si>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</si>
  <si>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</si>
  <si>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</si>
  <si>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</si>
  <si>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</si>
  <si>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</si>
  <si>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</si>
  <si>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</si>
  <si>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</si>
  <si>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</si>
  <si>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</si>
  <si>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</si>
  <si>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</si>
  <si>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</si>
  <si>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</si>
  <si>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</si>
  <si>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</si>
  <si>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</si>
  <si>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</si>
  <si>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</si>
  <si>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</si>
  <si>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</si>
  <si>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</si>
  <si>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</si>
  <si>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</si>
  <si>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</si>
  <si>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</si>
  <si>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</si>
  <si>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</si>
  <si>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</si>
  <si>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</si>
  <si>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</si>
  <si>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</si>
  <si>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</si>
  <si>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</si>
  <si>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</si>
  <si>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</si>
  <si>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</si>
  <si>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</si>
  <si>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</si>
  <si>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</si>
  <si>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</si>
  <si>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</si>
  <si>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</si>
  <si>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</si>
  <si>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</si>
  <si>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</si>
  <si>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</si>
  <si>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</si>
  <si>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</si>
  <si>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</si>
  <si>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</si>
  <si>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</si>
  <si>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</si>
  <si>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</si>
  <si>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</si>
  <si>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</si>
  <si>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</si>
  <si>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</si>
  <si>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</si>
  <si>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</si>
  <si>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</si>
  <si>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</si>
  <si>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</si>
  <si>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</si>
  <si>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</si>
  <si>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</si>
  <si>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</si>
  <si>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</si>
  <si>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</si>
  <si>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</si>
  <si>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</si>
  <si>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</si>
  <si>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</si>
  <si>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</si>
  <si>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</si>
  <si>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</si>
  <si>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</si>
  <si>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</si>
  <si>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</si>
  <si>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</si>
  <si>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</si>
  <si>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</si>
  <si>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</si>
  <si>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</si>
  <si>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</si>
  <si>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</si>
  <si>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</si>
  <si>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</si>
  <si>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</si>
  <si>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</si>
  <si>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</si>
  <si>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</si>
  <si>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</si>
  <si>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</si>
  <si>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</si>
  <si>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</si>
  <si>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</si>
  <si>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</si>
  <si>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</si>
  <si>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</si>
  <si>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</si>
  <si>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</si>
  <si>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</si>
  <si>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</si>
  <si>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</si>
  <si>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</si>
  <si>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</si>
  <si>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</si>
  <si>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</si>
  <si>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</si>
  <si>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</si>
  <si>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</si>
  <si>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</si>
  <si>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</si>
  <si>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</si>
  <si>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</si>
  <si>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</si>
  <si>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</si>
  <si>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</si>
  <si>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</si>
  <si>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</si>
  <si>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</si>
  <si>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</si>
  <si>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</si>
  <si>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</si>
  <si>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</si>
  <si>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</si>
  <si>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</si>
  <si>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</si>
  <si>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</si>
  <si>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</si>
  <si>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</si>
  <si>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</si>
  <si>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</si>
  <si>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</si>
  <si>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</si>
  <si>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</si>
  <si>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</si>
  <si>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</si>
  <si>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</si>
  <si>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</si>
  <si>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</si>
  <si>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</si>
  <si>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</si>
  <si>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</si>
  <si>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</si>
  <si>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</si>
  <si>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</si>
  <si>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</si>
  <si>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</si>
  <si>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</si>
  <si>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</si>
  <si>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</si>
  <si>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</si>
  <si>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</si>
  <si>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</si>
  <si>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</si>
  <si>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</si>
  <si>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</si>
  <si>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</si>
  <si>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</si>
  <si>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</si>
  <si>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</si>
  <si>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</si>
  <si>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</si>
  <si>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</si>
  <si>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</si>
  <si>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</si>
  <si>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</si>
  <si>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</si>
  <si>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</si>
  <si>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</si>
  <si>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</si>
  <si>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</si>
  <si>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</si>
  <si>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</si>
  <si>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</si>
  <si>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</si>
  <si>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</si>
  <si>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</si>
  <si>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</si>
  <si>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</si>
  <si>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</si>
  <si>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</si>
  <si>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</si>
  <si>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</si>
  <si>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</si>
  <si>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</si>
  <si>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</si>
  <si>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</si>
  <si>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</si>
  <si>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</si>
  <si>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</si>
  <si>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</si>
  <si>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</si>
  <si>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</si>
  <si>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</si>
  <si>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</si>
  <si>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</si>
  <si>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</si>
  <si>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</si>
  <si>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</si>
  <si>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</si>
  <si>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</si>
  <si>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</si>
  <si>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</si>
  <si>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</si>
  <si>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</si>
  <si>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</si>
  <si>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</si>
  <si>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</si>
  <si>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</si>
  <si>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</si>
  <si>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</si>
  <si>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</si>
  <si>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</si>
  <si>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</si>
  <si>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</si>
  <si>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</si>
  <si>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</si>
  <si>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</si>
  <si>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</si>
  <si>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</si>
  <si>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</si>
  <si>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</si>
  <si>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</si>
  <si>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</si>
  <si>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</si>
  <si>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</si>
  <si>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</si>
  <si>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</si>
  <si>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</si>
  <si>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</si>
  <si>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</si>
  <si>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</si>
  <si>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</si>
  <si>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</si>
  <si>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</si>
  <si>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</si>
  <si>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</si>
  <si>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</si>
  <si>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</si>
  <si>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</si>
  <si>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</si>
  <si>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</si>
  <si>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</si>
  <si>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</si>
  <si>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</si>
  <si>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</si>
  <si>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</si>
  <si>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</si>
  <si>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</si>
  <si>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</si>
  <si>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</si>
  <si>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</si>
  <si>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</si>
  <si>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</si>
  <si>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</si>
  <si>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</si>
  <si>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</si>
  <si>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</si>
  <si>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</si>
  <si>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</si>
  <si>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</si>
  <si>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</si>
  <si>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</si>
  <si>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</si>
  <si>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</si>
  <si>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</si>
  <si>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</si>
  <si>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</si>
  <si>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</si>
  <si>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</si>
  <si>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</si>
  <si>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</si>
  <si>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</si>
  <si>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</si>
  <si>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</si>
  <si>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</si>
  <si>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</si>
  <si>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</si>
  <si>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</si>
  <si>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</si>
  <si>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</si>
  <si>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</si>
  <si>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</si>
  <si>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</si>
  <si>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</si>
  <si>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</si>
  <si>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</si>
  <si>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</si>
  <si>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</si>
  <si>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</si>
  <si>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</si>
  <si>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</si>
  <si>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</si>
  <si>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</si>
  <si>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</si>
  <si>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</si>
  <si>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</si>
  <si>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</si>
  <si>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</si>
  <si>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</si>
  <si>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</si>
  <si>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</si>
  <si>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</si>
  <si>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</si>
  <si>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</si>
  <si>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</si>
  <si>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</si>
  <si>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</si>
  <si>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</si>
  <si>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</si>
  <si>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</si>
  <si>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</si>
  <si>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</si>
  <si>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</si>
  <si>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</si>
  <si>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</si>
  <si>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</si>
  <si>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</si>
  <si>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</si>
  <si>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</si>
  <si>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</si>
  <si>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</si>
  <si>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</si>
  <si>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</si>
  <si>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</si>
  <si>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</si>
  <si>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</si>
  <si>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</si>
  <si>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</si>
  <si>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</si>
  <si>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</si>
  <si>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</si>
  <si>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</si>
  <si>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</si>
  <si>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</si>
  <si>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</si>
  <si>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</si>
  <si>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</si>
  <si>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</si>
  <si>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</si>
  <si>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</si>
  <si>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</si>
  <si>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</si>
  <si>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</si>
  <si>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</si>
  <si>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</si>
  <si>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</si>
  <si>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</si>
  <si>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</si>
  <si>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</si>
  <si>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</si>
  <si>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</si>
  <si>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</si>
  <si>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</si>
  <si>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</si>
  <si>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</si>
  <si>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</si>
  <si>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</si>
  <si>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</si>
  <si>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</si>
  <si>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</si>
  <si>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</si>
  <si>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</si>
  <si>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</si>
  <si>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</si>
  <si>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</si>
  <si>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</si>
  <si>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</si>
  <si>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</si>
  <si>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</si>
  <si>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</si>
  <si>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</si>
  <si>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</si>
  <si>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</si>
  <si>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</si>
  <si>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</si>
  <si>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</si>
  <si>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</si>
  <si>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</si>
  <si>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</si>
  <si>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</si>
  <si>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</si>
  <si>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</si>
  <si>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</si>
  <si>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</si>
  <si>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</si>
  <si>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</si>
  <si>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</si>
  <si>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</si>
  <si>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</si>
  <si>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</si>
  <si>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</si>
  <si>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</si>
  <si>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</si>
  <si>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</si>
  <si>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</si>
  <si>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</si>
  <si>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</si>
  <si>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</si>
  <si>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</si>
  <si>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</si>
  <si>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</si>
  <si>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</si>
  <si>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</si>
  <si>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</si>
  <si>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</si>
  <si>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</si>
  <si>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</si>
  <si>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</si>
  <si>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</si>
  <si>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</si>
  <si>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</si>
  <si>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</si>
  <si>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</si>
  <si>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</si>
  <si>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</si>
  <si>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</si>
  <si>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</si>
  <si>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</si>
  <si>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</si>
  <si>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</si>
  <si>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</si>
  <si>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</si>
  <si>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</si>
  <si>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</si>
  <si>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</si>
  <si>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</si>
  <si>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</si>
  <si>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</si>
  <si>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</si>
  <si>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</si>
  <si>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</si>
  <si>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</si>
  <si>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</si>
  <si>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</si>
  <si>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</si>
  <si>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</si>
  <si>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</si>
  <si>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</si>
  <si>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</si>
  <si>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</si>
  <si>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</si>
  <si>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</si>
  <si>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</si>
  <si>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</si>
  <si>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</si>
  <si>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</si>
  <si>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</si>
  <si>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</si>
  <si>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</si>
  <si>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</si>
  <si>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</si>
  <si>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</si>
  <si>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</si>
  <si>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</si>
  <si>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</si>
  <si>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</si>
  <si>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</si>
  <si>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</si>
  <si>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</si>
  <si>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</si>
  <si>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</si>
  <si>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</si>
  <si>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</si>
  <si>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</si>
  <si>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</si>
  <si>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</si>
  <si>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</si>
  <si>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</si>
  <si>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</si>
  <si>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</si>
  <si>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</si>
  <si>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</si>
  <si>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</si>
  <si>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</si>
  <si>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</si>
  <si>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</si>
  <si>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</si>
  <si>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</si>
  <si>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</si>
  <si>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</si>
  <si>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</si>
  <si>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</si>
  <si>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</si>
  <si>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</si>
  <si>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</si>
  <si>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</si>
  <si>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</si>
  <si>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</si>
  <si>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</si>
  <si>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</si>
  <si>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</si>
  <si>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</si>
  <si>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</si>
  <si>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</si>
  <si>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</si>
  <si>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</si>
  <si>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</si>
  <si>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</si>
  <si>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</si>
  <si>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</si>
  <si>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</si>
  <si>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</si>
  <si>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</si>
  <si>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</si>
  <si>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</si>
  <si>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</si>
  <si>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</si>
  <si>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</si>
  <si>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</si>
  <si>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</si>
  <si>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</si>
  <si>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</si>
  <si>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</si>
  <si>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</si>
  <si>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</si>
  <si>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</si>
  <si>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</si>
  <si>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</si>
  <si>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</si>
  <si>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</si>
  <si>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</si>
  <si>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</si>
  <si>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</si>
  <si>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</si>
  <si>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</si>
  <si>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</si>
  <si>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</si>
  <si>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</si>
  <si>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</si>
  <si>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</si>
  <si>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</si>
  <si>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</si>
  <si>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</si>
  <si>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</si>
  <si>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</si>
  <si>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</si>
  <si>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</si>
  <si>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</si>
  <si>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</si>
  <si>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</si>
  <si>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</si>
  <si>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</si>
  <si>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</si>
  <si>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</si>
  <si>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</si>
  <si>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</si>
  <si>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</si>
  <si>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</si>
  <si>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</si>
  <si>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</si>
  <si>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</si>
  <si>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</si>
  <si>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</si>
  <si>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</si>
  <si>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</si>
  <si>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</si>
  <si>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</si>
  <si>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</si>
  <si>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</si>
  <si>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</si>
  <si>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</si>
  <si>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</si>
  <si>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</si>
  <si>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</si>
  <si>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</si>
  <si>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</si>
  <si>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</si>
  <si>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</si>
  <si>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</si>
  <si>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</si>
  <si>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</si>
  <si>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</si>
  <si>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</si>
  <si>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</si>
  <si>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</si>
  <si>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</si>
  <si>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</si>
  <si>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</si>
  <si>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</si>
  <si>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</si>
  <si>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</si>
  <si>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</si>
  <si>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</si>
  <si>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</si>
  <si>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</si>
  <si>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</si>
  <si>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</si>
  <si>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</si>
  <si>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</si>
  <si>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</si>
  <si>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</si>
  <si>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</si>
  <si>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</si>
  <si>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</si>
  <si>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</si>
  <si>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</si>
  <si>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</si>
  <si>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</si>
  <si>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</si>
  <si>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</si>
  <si>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</si>
  <si>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</si>
  <si>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</si>
  <si>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</si>
  <si>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</si>
  <si>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</si>
  <si>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</si>
  <si>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</si>
  <si>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</si>
  <si>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</si>
  <si>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</si>
  <si>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</si>
  <si>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</si>
  <si>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</si>
  <si>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</si>
  <si>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</si>
  <si>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</si>
  <si>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</si>
  <si>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</si>
  <si>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</si>
  <si>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</si>
  <si>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</si>
  <si>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</si>
  <si>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</si>
  <si>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</si>
  <si>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</si>
  <si>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</si>
  <si>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</si>
  <si>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</si>
  <si>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</si>
  <si>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</si>
  <si>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</si>
  <si>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</si>
  <si>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</si>
  <si>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</si>
  <si>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</si>
  <si>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</si>
  <si>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</si>
  <si>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</si>
  <si>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</si>
  <si>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</si>
  <si>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</si>
  <si>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</si>
  <si>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</si>
  <si>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</si>
  <si>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</si>
  <si>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</si>
  <si>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</si>
  <si>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</si>
  <si>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</si>
  <si>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</si>
  <si>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</si>
  <si>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</si>
  <si>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</si>
  <si>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</si>
  <si>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</si>
  <si>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</si>
  <si>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</si>
  <si>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</si>
  <si>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</si>
  <si>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</si>
  <si>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</si>
  <si>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</si>
  <si>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</si>
  <si>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</si>
  <si>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</si>
  <si>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</si>
  <si>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</si>
  <si>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</si>
  <si>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</si>
  <si>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</si>
  <si>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</si>
  <si>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</si>
  <si>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</si>
  <si>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</si>
  <si>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</si>
  <si>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</si>
  <si>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</si>
  <si>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</si>
  <si>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</si>
  <si>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</si>
  <si>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</si>
  <si>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</si>
  <si>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</si>
  <si>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</si>
  <si>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</si>
  <si>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</si>
  <si>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</si>
  <si>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</si>
  <si>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</si>
  <si>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</si>
  <si>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</si>
  <si>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</si>
  <si>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</si>
  <si>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</si>
  <si>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</si>
  <si>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</si>
  <si>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</si>
  <si>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</si>
  <si>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</si>
  <si>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</si>
  <si>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</si>
  <si>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</si>
  <si>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</si>
  <si>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</si>
  <si>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</si>
  <si>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</si>
  <si>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</si>
  <si>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</si>
  <si>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</si>
  <si>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</si>
  <si>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</si>
  <si>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</si>
  <si>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</si>
  <si>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</si>
  <si>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</si>
  <si>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</si>
  <si>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</si>
  <si>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</si>
  <si>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</si>
  <si>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</si>
  <si>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</si>
  <si>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</si>
  <si>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</si>
  <si>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</si>
  <si>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</si>
  <si>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</si>
  <si>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</si>
  <si>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</si>
  <si>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</si>
  <si>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</si>
  <si>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</si>
  <si>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</si>
  <si>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</si>
  <si>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</si>
  <si>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</si>
  <si>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</si>
  <si>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</si>
  <si>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</si>
  <si>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</si>
  <si>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</si>
  <si>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</si>
  <si>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</si>
  <si>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</si>
  <si>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</si>
  <si>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</si>
  <si>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</si>
  <si>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</si>
  <si>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</si>
  <si>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</si>
  <si>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</si>
  <si>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</si>
  <si>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</si>
  <si>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</si>
  <si>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</si>
  <si>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</si>
  <si>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</si>
  <si>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</si>
  <si>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</si>
  <si>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</si>
  <si>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</si>
  <si>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</si>
  <si>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</si>
  <si>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</si>
  <si>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</si>
  <si>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</si>
  <si>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</si>
  <si>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</si>
  <si>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</si>
  <si>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</si>
  <si>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</si>
  <si>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</si>
  <si>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</si>
  <si>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</si>
  <si>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</si>
  <si>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</si>
  <si>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</si>
  <si>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</si>
  <si>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</si>
  <si>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</si>
  <si>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</si>
  <si>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</si>
  <si>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</si>
  <si>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</si>
  <si>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</si>
  <si>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</si>
  <si>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</si>
  <si>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</si>
  <si>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</si>
  <si>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</si>
  <si>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</si>
  <si>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</si>
  <si>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</si>
  <si>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</si>
  <si>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</si>
  <si>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</si>
  <si>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</si>
  <si>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</si>
  <si>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</si>
  <si>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</si>
  <si>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</si>
  <si>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</si>
  <si>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</si>
  <si>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</si>
  <si>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</si>
  <si>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</si>
  <si>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</si>
  <si>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</si>
  <si>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</si>
  <si>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</si>
  <si>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</si>
  <si>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</si>
  <si>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</si>
  <si>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</si>
  <si>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</si>
  <si>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</si>
  <si>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</si>
  <si>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</si>
  <si>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</si>
  <si>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</si>
  <si>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</si>
  <si>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</si>
  <si>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</si>
  <si>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</si>
  <si>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</si>
  <si>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</si>
  <si>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</si>
  <si>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</si>
  <si>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</si>
  <si>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</si>
  <si>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</si>
  <si>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</si>
  <si>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</si>
  <si>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</si>
  <si>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</si>
  <si>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</si>
  <si>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</si>
  <si>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</si>
  <si>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</si>
  <si>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</si>
  <si>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</si>
  <si>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</si>
  <si>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</si>
  <si>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</si>
  <si>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</si>
  <si>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</si>
  <si>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</si>
  <si>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</si>
  <si>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</si>
  <si>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</si>
  <si>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</si>
  <si>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</si>
  <si>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</si>
  <si>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</si>
  <si>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</si>
  <si>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</si>
  <si>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</si>
  <si>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</si>
  <si>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</si>
  <si>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</si>
  <si>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</si>
  <si>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</si>
  <si>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</si>
  <si>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</si>
  <si>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</si>
  <si>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</si>
  <si>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</si>
  <si>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</si>
  <si>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</si>
  <si>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</si>
  <si>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</si>
  <si>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</si>
  <si>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</si>
  <si>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</si>
  <si>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</si>
  <si>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</si>
  <si>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</si>
  <si>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</si>
  <si>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</si>
  <si>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</si>
  <si>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</si>
  <si>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</si>
  <si>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</si>
  <si>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</si>
  <si>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</si>
  <si>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</si>
  <si>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</si>
  <si>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</si>
  <si>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</si>
  <si>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</si>
  <si>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</si>
  <si>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</si>
  <si>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</si>
  <si>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</si>
  <si>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</si>
  <si>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</si>
  <si>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</si>
  <si>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</si>
  <si>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</si>
  <si>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</si>
  <si>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</si>
  <si>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</si>
  <si>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</si>
  <si>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</si>
  <si>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</si>
  <si>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</si>
  <si>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</si>
  <si>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</si>
  <si>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</si>
  <si>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</si>
  <si>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</si>
  <si>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</si>
  <si>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</si>
  <si>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</si>
  <si>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</si>
  <si>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</si>
  <si>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</si>
  <si>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</si>
  <si>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</si>
  <si>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</si>
  <si>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</si>
  <si>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</si>
  <si>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</si>
  <si>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</si>
  <si>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</si>
  <si>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</si>
  <si>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</si>
  <si>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</si>
  <si>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</si>
  <si>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</si>
  <si>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</si>
  <si>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</si>
  <si>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</si>
  <si>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</si>
  <si>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</si>
  <si>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</si>
  <si>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</si>
  <si>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</si>
  <si>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</si>
  <si>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</si>
  <si>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</si>
  <si>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</si>
  <si>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</si>
  <si>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</si>
  <si>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</si>
  <si>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</si>
  <si>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</si>
  <si>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</si>
  <si>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</si>
  <si>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</si>
  <si>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</si>
  <si>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</si>
  <si>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</si>
  <si>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</si>
  <si>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</si>
  <si>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</si>
  <si>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</si>
  <si>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</si>
  <si>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</si>
  <si>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</si>
  <si>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</si>
  <si>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</si>
  <si>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</si>
  <si>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</si>
  <si>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</si>
  <si>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</si>
  <si>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</si>
  <si>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</si>
  <si>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</si>
  <si>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</si>
  <si>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</si>
  <si>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</si>
  <si>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</si>
  <si>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</si>
  <si>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</si>
  <si>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</si>
  <si>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</si>
  <si>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</si>
  <si>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</si>
  <si>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</si>
  <si>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</si>
  <si>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</si>
  <si>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</si>
  <si>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</si>
  <si>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</si>
  <si>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</si>
  <si>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</si>
  <si>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</si>
  <si>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</si>
  <si>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</si>
  <si>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</si>
  <si>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</si>
  <si>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</si>
  <si>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</si>
  <si>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</si>
  <si>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</si>
  <si>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</si>
  <si>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</si>
  <si>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</si>
  <si>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</si>
  <si>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</si>
  <si>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</si>
  <si>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</si>
  <si>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</si>
  <si>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</si>
  <si>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</si>
  <si>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</si>
  <si>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</si>
  <si>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</si>
  <si>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</si>
  <si>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</si>
  <si>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</si>
  <si>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</si>
  <si>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</si>
  <si>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</si>
  <si>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</si>
  <si>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</si>
  <si>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</si>
  <si>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</si>
  <si>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</si>
  <si>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</si>
  <si>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</si>
  <si>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</si>
  <si>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</si>
  <si>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</si>
  <si>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</si>
  <si>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</si>
  <si>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</si>
  <si>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</si>
  <si>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</si>
  <si>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</si>
  <si>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</si>
  <si>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</si>
  <si>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</si>
  <si>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</si>
  <si>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</si>
  <si>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</si>
  <si>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</si>
  <si>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</si>
  <si>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</si>
  <si>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</si>
  <si>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</si>
  <si>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</si>
  <si>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</si>
  <si>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</si>
  <si>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</si>
  <si>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</si>
  <si>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</si>
  <si>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</si>
  <si>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</si>
  <si>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</si>
  <si>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</si>
  <si>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</si>
  <si>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</si>
  <si>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</si>
  <si>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</si>
  <si>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</si>
  <si>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</si>
  <si>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</si>
  <si>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</si>
  <si>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</si>
  <si>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</si>
  <si>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</si>
  <si>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</si>
  <si>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</si>
  <si>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</si>
  <si>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</si>
  <si>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</si>
  <si>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</si>
  <si>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</si>
  <si>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</si>
  <si>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</si>
  <si>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</si>
  <si>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</si>
  <si>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</si>
  <si>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</si>
  <si>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</si>
  <si>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</si>
  <si>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</si>
  <si>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</si>
  <si>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</si>
  <si>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</si>
  <si>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</si>
  <si>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</si>
  <si>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</si>
  <si>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</si>
  <si>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</si>
  <si>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</si>
  <si>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</si>
  <si>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</si>
  <si>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</si>
  <si>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</si>
  <si>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</si>
  <si>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</si>
  <si>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</si>
  <si>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</si>
  <si>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</si>
  <si>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</si>
  <si>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</si>
  <si>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</si>
  <si>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</si>
  <si>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</si>
  <si>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</si>
  <si>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</si>
  <si>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</si>
  <si>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</si>
  <si>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</si>
  <si>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</si>
  <si>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</si>
  <si>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</si>
  <si>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</si>
  <si>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</si>
  <si>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</si>
  <si>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</si>
  <si>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</si>
  <si>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</si>
  <si>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</si>
  <si>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</si>
  <si>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</si>
  <si>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</si>
  <si>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</si>
  <si>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</si>
  <si>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</si>
  <si>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</si>
  <si>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</si>
  <si>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</si>
  <si>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</si>
  <si>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</si>
  <si>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</si>
  <si>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</si>
  <si>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</si>
  <si>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</si>
  <si>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</si>
  <si>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</si>
  <si>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</si>
  <si>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</si>
  <si>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</si>
  <si>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</si>
  <si>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</si>
  <si>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</si>
  <si>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</si>
  <si>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</si>
  <si>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</si>
  <si>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</si>
  <si>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</si>
  <si>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</si>
  <si>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</si>
  <si>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</si>
  <si>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</si>
  <si>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</si>
  <si>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</si>
  <si>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</si>
  <si>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</si>
  <si>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</si>
  <si>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</si>
  <si>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</si>
  <si>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</si>
  <si>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</si>
  <si>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</si>
  <si>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</si>
  <si>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</si>
  <si>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</si>
  <si>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</si>
  <si>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</si>
  <si>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</si>
  <si>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</si>
  <si>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</si>
  <si>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</si>
  <si>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</si>
  <si>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</si>
  <si>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</si>
  <si>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</si>
  <si>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</si>
  <si>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</si>
  <si>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</si>
  <si>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</si>
  <si>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</si>
  <si>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</si>
  <si>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</si>
  <si>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</si>
  <si>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</si>
  <si>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</si>
  <si>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</si>
  <si>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</si>
  <si>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</si>
  <si>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</si>
  <si>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</si>
  <si>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</si>
  <si>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</si>
  <si>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</si>
  <si>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</si>
  <si>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</si>
  <si>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</si>
  <si>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</si>
  <si>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</si>
  <si>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</si>
  <si>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</si>
  <si>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</si>
  <si>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</si>
  <si>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</si>
  <si>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</si>
  <si>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</si>
  <si>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</si>
  <si>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</si>
  <si>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</si>
  <si>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</si>
  <si>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</si>
  <si>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</si>
  <si>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</si>
  <si>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</si>
  <si>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</si>
  <si>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</si>
  <si>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</si>
  <si>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</si>
  <si>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</si>
  <si>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</si>
  <si>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</si>
  <si>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</si>
  <si>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</si>
  <si>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</si>
  <si>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</si>
  <si>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</si>
  <si>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</si>
  <si>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</si>
  <si>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</si>
  <si>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</si>
  <si>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</si>
  <si>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</si>
  <si>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</si>
  <si>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</si>
  <si>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</si>
  <si>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</si>
  <si>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</si>
  <si>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</si>
  <si>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</si>
  <si>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</si>
  <si>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</si>
  <si>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</si>
  <si>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</si>
  <si>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</si>
  <si>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</si>
  <si>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</si>
  <si>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</si>
  <si>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</si>
  <si>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</si>
  <si>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</si>
  <si>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</si>
  <si>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</si>
  <si>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</si>
  <si>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</si>
  <si>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</si>
  <si>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</si>
  <si>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</si>
  <si>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</si>
  <si>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</si>
  <si>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</si>
  <si>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</si>
  <si>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</si>
  <si>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</si>
  <si>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</si>
  <si>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</si>
  <si>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</si>
  <si>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</si>
  <si>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</si>
  <si>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</si>
  <si>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</si>
  <si>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</si>
  <si>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</si>
  <si>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</si>
  <si>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</si>
  <si>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</si>
  <si>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</si>
  <si>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</si>
  <si>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</si>
  <si>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</si>
  <si>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</si>
  <si>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</si>
  <si>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</si>
  <si>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</si>
  <si>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</si>
  <si>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</si>
  <si>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</si>
  <si>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</si>
  <si>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</si>
  <si>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</si>
  <si>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</si>
  <si>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</si>
  <si>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</si>
  <si>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</si>
  <si>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</si>
  <si>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</si>
  <si>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</si>
  <si>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</si>
  <si>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</si>
  <si>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</si>
  <si>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</si>
  <si>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</si>
  <si>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</si>
  <si>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</si>
  <si>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</si>
  <si>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</si>
  <si>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</si>
  <si>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</si>
  <si>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</si>
  <si>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</si>
  <si>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</si>
  <si>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</si>
  <si>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</si>
  <si>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</si>
  <si>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</si>
  <si>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</si>
  <si>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</si>
  <si>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</si>
  <si>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</si>
  <si>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</si>
  <si>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</si>
  <si>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</si>
  <si>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</si>
  <si>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</si>
  <si>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</si>
  <si>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</si>
  <si>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</si>
  <si>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</si>
  <si>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</si>
  <si>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</si>
  <si>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</si>
  <si>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</si>
  <si>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</si>
  <si>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</si>
  <si>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</si>
  <si>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</si>
  <si>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</si>
  <si>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</si>
  <si>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</si>
  <si>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</si>
  <si>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</si>
  <si>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</si>
  <si>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</si>
  <si>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</si>
  <si>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</si>
  <si>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</si>
  <si>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</si>
  <si>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</si>
  <si>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</si>
  <si>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</si>
  <si>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</si>
  <si>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</si>
  <si>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</si>
  <si>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</si>
  <si>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</si>
  <si>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</si>
  <si>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</si>
  <si>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</si>
  <si>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</si>
  <si>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</si>
  <si>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</si>
  <si>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</si>
  <si>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</si>
  <si>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</si>
  <si>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</si>
  <si>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</si>
  <si>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</si>
  <si>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</si>
  <si>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</si>
  <si>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</si>
  <si>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</si>
  <si>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</si>
  <si>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</si>
  <si>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</si>
  <si>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</si>
  <si>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</si>
  <si>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</si>
  <si>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</si>
  <si>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</si>
  <si>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</si>
  <si>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</si>
  <si>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</si>
  <si>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</si>
  <si>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</si>
  <si>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</si>
  <si>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</si>
  <si>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</si>
  <si>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</si>
  <si>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</si>
  <si>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</si>
  <si>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</si>
  <si>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</si>
  <si>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</si>
  <si>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</si>
  <si>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</si>
  <si>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</si>
  <si>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</si>
  <si>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</si>
  <si>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</si>
  <si>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</si>
  <si>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</si>
  <si>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</si>
  <si>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</si>
  <si>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</si>
  <si>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</si>
  <si>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</si>
  <si>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</si>
  <si>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</si>
  <si>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</si>
  <si>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</si>
  <si>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</si>
  <si>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</si>
  <si>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</si>
  <si>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</si>
  <si>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</si>
  <si>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</si>
  <si>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</si>
  <si>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</si>
  <si>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</si>
  <si>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</si>
  <si>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</si>
  <si>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</si>
  <si>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</si>
  <si>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</si>
  <si>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</si>
  <si>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</si>
  <si>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</si>
  <si>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</si>
  <si>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</si>
  <si>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</si>
  <si>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</si>
  <si>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</si>
  <si>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</si>
  <si>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</si>
  <si>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</si>
  <si>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</si>
  <si>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</si>
  <si>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</si>
  <si>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</si>
  <si>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</si>
  <si>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</si>
  <si>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</si>
  <si>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</si>
  <si>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</si>
  <si>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</si>
  <si>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</si>
  <si>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</si>
  <si>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</si>
  <si>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</si>
  <si>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</si>
  <si>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</si>
  <si>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</si>
  <si>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</si>
  <si>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</si>
  <si>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</si>
  <si>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</si>
  <si>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</si>
  <si>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</si>
  <si>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</si>
  <si>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</si>
  <si>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</si>
  <si>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</si>
  <si>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</si>
  <si>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</si>
  <si>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</si>
  <si>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</si>
  <si>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</si>
  <si>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</si>
  <si>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</si>
  <si>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</si>
  <si>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</si>
  <si>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</si>
  <si>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</si>
  <si>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</si>
  <si>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</si>
  <si>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</si>
  <si>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</si>
  <si>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</si>
  <si>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</si>
  <si>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</si>
  <si>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</si>
  <si>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</si>
  <si>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</si>
  <si>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</si>
  <si>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</si>
  <si>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</si>
  <si>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</si>
  <si>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</si>
  <si>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</si>
  <si>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</si>
  <si>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</si>
  <si>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</si>
  <si>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</si>
  <si>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</si>
  <si>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</si>
  <si>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</si>
  <si>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</si>
  <si>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</si>
  <si>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</si>
  <si>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</si>
  <si>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</si>
  <si>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</si>
  <si>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</si>
  <si>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</si>
  <si>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</si>
  <si>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</si>
  <si>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</si>
  <si>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</si>
  <si>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</si>
  <si>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</si>
  <si>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</si>
  <si>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</si>
  <si>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</si>
  <si>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</si>
  <si>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</si>
  <si>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</si>
  <si>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</si>
  <si>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</si>
  <si>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</si>
  <si>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</si>
  <si>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</si>
  <si>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</si>
  <si>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</si>
  <si>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</si>
  <si>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</si>
  <si>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</si>
  <si>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</si>
  <si>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</si>
  <si>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</si>
  <si>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</si>
  <si>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</si>
  <si>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</si>
  <si>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</si>
  <si>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</si>
  <si>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</si>
  <si>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</si>
  <si>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</si>
  <si>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</si>
  <si>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</si>
  <si>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</si>
  <si>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</si>
  <si>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</si>
  <si>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</si>
  <si>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</si>
  <si>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</si>
  <si>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</si>
  <si>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</si>
  <si>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</si>
  <si>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</si>
  <si>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</si>
  <si>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</si>
  <si>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</si>
  <si>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</si>
  <si>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</si>
  <si>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</si>
  <si>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</si>
  <si>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</si>
  <si>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</si>
  <si>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</si>
  <si>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</si>
  <si>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</si>
  <si>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</si>
  <si>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</si>
  <si>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</si>
  <si>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</si>
  <si>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</si>
  <si>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</si>
  <si>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</si>
  <si>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</si>
  <si>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</si>
  <si>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</si>
  <si>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</si>
  <si>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</si>
  <si>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</si>
  <si>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</si>
  <si>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</si>
  <si>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</si>
  <si>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</si>
  <si>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</si>
  <si>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</si>
  <si>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</si>
  <si>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</si>
  <si>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</si>
  <si>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</si>
  <si>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</si>
  <si>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</si>
  <si>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</si>
  <si>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</si>
  <si>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</si>
  <si>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</si>
  <si>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</si>
  <si>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</si>
  <si>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</si>
  <si>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</si>
  <si>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</si>
  <si>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</si>
  <si>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</si>
  <si>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</si>
  <si>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</si>
  <si>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</si>
  <si>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</si>
  <si>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</si>
  <si>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</si>
  <si>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</si>
  <si>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</si>
  <si>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</si>
  <si>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</si>
  <si>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</si>
  <si>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</si>
  <si>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</si>
  <si>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</si>
  <si>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</si>
  <si>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</si>
  <si>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</si>
  <si>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</si>
  <si>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</si>
  <si>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</si>
  <si>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</si>
  <si>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</si>
  <si>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</si>
  <si>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</si>
  <si>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</si>
  <si>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</si>
  <si>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</si>
  <si>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</si>
  <si>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</si>
  <si>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</si>
  <si>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</si>
  <si>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</si>
  <si>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</si>
  <si>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</si>
  <si>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</si>
  <si>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</si>
  <si>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</si>
  <si>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</si>
  <si>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</si>
  <si>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</si>
  <si>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</si>
  <si>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</si>
  <si>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</si>
  <si>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</si>
  <si>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</si>
  <si>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</si>
  <si>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</si>
  <si>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</si>
  <si>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</si>
  <si>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</si>
  <si>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</si>
  <si>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</si>
  <si>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</si>
  <si>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</si>
  <si>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</si>
  <si>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</si>
  <si>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</si>
  <si>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</si>
  <si>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</si>
  <si>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</si>
  <si>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</si>
  <si>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</si>
  <si>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</si>
  <si>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</si>
  <si>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</si>
  <si>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</si>
  <si>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</si>
  <si>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</si>
  <si>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</si>
  <si>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</si>
  <si>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</si>
  <si>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</si>
  <si>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</si>
  <si>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</si>
  <si>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</si>
  <si>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</si>
  <si>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</si>
  <si>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</si>
  <si>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</si>
  <si>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</si>
  <si>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</si>
  <si>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</si>
  <si>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</si>
  <si>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</si>
  <si>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</si>
  <si>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</si>
  <si>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</si>
  <si>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</si>
  <si>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</si>
  <si>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</si>
  <si>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</si>
  <si>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</si>
  <si>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</si>
  <si>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</si>
  <si>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</si>
  <si>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</si>
  <si>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</si>
  <si>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</si>
  <si>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</si>
  <si>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</si>
  <si>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</si>
  <si>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</si>
  <si>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</si>
  <si>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</si>
  <si>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</si>
  <si>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</si>
  <si>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</si>
  <si>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</si>
  <si>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</si>
  <si>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</si>
  <si>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</si>
  <si>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</si>
  <si>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</si>
  <si>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</si>
  <si>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</si>
  <si>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</si>
  <si>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</si>
  <si>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</si>
  <si>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</si>
  <si>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</si>
  <si>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</si>
  <si>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</si>
  <si>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</si>
  <si>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</si>
  <si>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</si>
  <si>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</si>
  <si>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</si>
  <si>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</si>
  <si>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</si>
  <si>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</si>
  <si>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</si>
  <si>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</si>
  <si>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</si>
  <si>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</si>
  <si>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</si>
  <si>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</si>
  <si>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</si>
  <si>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</si>
  <si>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</si>
  <si>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</si>
  <si>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</si>
  <si>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</si>
  <si>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</si>
  <si>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</si>
  <si>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</si>
  <si>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</si>
  <si>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</si>
  <si>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</si>
  <si>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</si>
  <si>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</si>
  <si>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</si>
  <si>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</si>
  <si>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</si>
  <si>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</si>
  <si>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</si>
  <si>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</si>
  <si>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</si>
  <si>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</si>
  <si>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</si>
  <si>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</si>
  <si>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</si>
  <si>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</si>
  <si>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</si>
  <si>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</si>
  <si>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</si>
  <si>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</si>
  <si>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</si>
  <si>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</si>
  <si>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</si>
  <si>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</si>
  <si>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</si>
  <si>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</si>
  <si>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</si>
  <si>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</si>
  <si>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</si>
  <si>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</si>
  <si>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</si>
  <si>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</si>
  <si>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</si>
  <si>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</si>
  <si>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</si>
  <si>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</si>
  <si>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</si>
  <si>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</si>
  <si>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</si>
  <si>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</si>
  <si>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</si>
  <si>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</si>
  <si>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</si>
  <si>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</si>
  <si>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</si>
  <si>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</si>
  <si>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</si>
  <si>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</si>
  <si>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</si>
  <si>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</si>
  <si>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</si>
  <si>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</si>
  <si>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</si>
  <si>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</si>
  <si>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</si>
  <si>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</si>
  <si>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</si>
  <si>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</si>
  <si>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</si>
  <si>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</si>
  <si>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</si>
  <si>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</si>
  <si>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</si>
  <si>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</si>
  <si>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</si>
  <si>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</si>
  <si>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</si>
  <si>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</si>
  <si>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</si>
  <si>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</si>
  <si>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</si>
  <si>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</si>
  <si>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</si>
  <si>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</si>
  <si>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</si>
  <si>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</si>
  <si>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</si>
  <si>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</si>
  <si>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</si>
  <si>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</si>
  <si>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</si>
  <si>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</si>
  <si>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</si>
  <si>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</si>
  <si>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</si>
  <si>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</si>
  <si>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</si>
  <si>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</si>
  <si>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</si>
  <si>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</si>
  <si>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</si>
  <si>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</si>
  <si>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</si>
  <si>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</si>
  <si>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</si>
  <si>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</si>
  <si>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</si>
  <si>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</si>
  <si>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</si>
  <si>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</si>
  <si>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</si>
  <si>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</si>
  <si>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</si>
  <si>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</si>
  <si>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</si>
  <si>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</si>
  <si>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</si>
  <si>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</si>
  <si>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</si>
  <si>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</si>
  <si>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</si>
  <si>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</si>
  <si>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</si>
  <si>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</si>
  <si>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</si>
  <si>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</si>
  <si>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</si>
  <si>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</si>
  <si>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</si>
  <si>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</si>
  <si>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</si>
  <si>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</si>
  <si>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</si>
  <si>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</si>
  <si>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</si>
  <si>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</si>
  <si>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</si>
  <si>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</si>
  <si>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</si>
  <si>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</si>
  <si>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</si>
  <si>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</si>
  <si>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</si>
  <si>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</si>
  <si>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</si>
  <si>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</si>
  <si>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</si>
  <si>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</si>
  <si>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</si>
  <si>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</si>
  <si>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</si>
  <si>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</si>
  <si>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</si>
  <si>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</si>
  <si>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</si>
  <si>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</si>
  <si>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</si>
  <si>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</si>
  <si>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</si>
  <si>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</si>
  <si>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</si>
  <si>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</si>
  <si>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</si>
  <si>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</si>
  <si>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</si>
  <si>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</si>
  <si>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</si>
  <si>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</si>
  <si>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</si>
  <si>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</si>
  <si>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</si>
  <si>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</si>
  <si>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</si>
  <si>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</si>
  <si>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</si>
  <si>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</si>
  <si>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</si>
  <si>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</si>
  <si>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</si>
  <si>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</si>
  <si>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</si>
  <si>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</si>
  <si>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</si>
  <si>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</si>
  <si>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</si>
  <si>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</si>
  <si>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</si>
  <si>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</si>
  <si>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</si>
  <si>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</si>
  <si>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</si>
  <si>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</si>
  <si>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</si>
  <si>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</si>
  <si>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</si>
  <si>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</si>
  <si>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</si>
  <si>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</si>
  <si>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</si>
  <si>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</si>
  <si>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</si>
  <si>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</si>
  <si>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</si>
  <si>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</si>
  <si>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</si>
  <si>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</si>
  <si>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</si>
  <si>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</si>
  <si>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</si>
  <si>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</si>
  <si>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</si>
  <si>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</si>
  <si>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</si>
  <si>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</si>
  <si>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</si>
  <si>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</si>
  <si>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</si>
  <si>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</si>
  <si>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</si>
  <si>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</si>
  <si>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</si>
  <si>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</si>
  <si>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</si>
  <si>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</si>
  <si>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</si>
  <si>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</si>
  <si>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</si>
  <si>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</si>
  <si>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</si>
  <si>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</si>
  <si>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</si>
  <si>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</si>
  <si>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</si>
  <si>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</si>
  <si>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</si>
  <si>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</si>
  <si>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</si>
  <si>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</si>
  <si>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</si>
  <si>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</si>
  <si>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</si>
  <si>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</si>
  <si>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</si>
  <si>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</si>
  <si>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</si>
  <si>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</si>
  <si>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</si>
  <si>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</si>
  <si>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</si>
  <si>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</si>
  <si>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</si>
  <si>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</si>
  <si>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</si>
  <si>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</si>
  <si>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</si>
  <si>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</si>
  <si>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</si>
  <si>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</si>
  <si>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</si>
  <si>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</si>
  <si>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</si>
  <si>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</si>
  <si>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</si>
  <si>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</si>
  <si>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</si>
  <si>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</si>
  <si>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</si>
  <si>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</si>
  <si>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</si>
  <si>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</si>
  <si>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</si>
  <si>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</si>
  <si>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</si>
  <si>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</si>
  <si>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</si>
  <si>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</si>
  <si>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</si>
  <si>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</si>
  <si>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</si>
  <si>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</si>
  <si>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</si>
  <si>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</si>
  <si>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</si>
  <si>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</si>
  <si>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</si>
  <si>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</si>
  <si>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</si>
  <si>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</si>
  <si>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</si>
  <si>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</si>
  <si>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</si>
  <si>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</si>
  <si>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</si>
  <si>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</si>
  <si>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</si>
  <si>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</si>
  <si>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</si>
  <si>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</si>
  <si>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</si>
  <si>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</si>
  <si>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</si>
  <si>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</si>
  <si>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</si>
  <si>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</si>
  <si>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</si>
  <si>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</si>
  <si>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</si>
  <si>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</si>
  <si>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</si>
  <si>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</si>
  <si>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</si>
  <si>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</si>
  <si>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</si>
  <si>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</si>
  <si>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</si>
  <si>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</si>
  <si>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</si>
  <si>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</si>
  <si>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</si>
  <si>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</si>
  <si>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</si>
  <si>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</si>
  <si>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</si>
  <si>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</si>
  <si>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</si>
  <si>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</si>
  <si>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</si>
  <si>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</si>
  <si>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</si>
  <si>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</si>
  <si>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</si>
  <si>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</si>
  <si>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</si>
  <si>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</si>
  <si>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</si>
  <si>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</si>
  <si>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</si>
  <si>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</si>
  <si>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</si>
  <si>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</si>
  <si>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</si>
  <si>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</si>
  <si>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</si>
  <si>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</si>
  <si>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</si>
  <si>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</si>
  <si>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</si>
  <si>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</si>
  <si>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</si>
  <si>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</si>
  <si>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</si>
  <si>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</si>
  <si>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</si>
  <si>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</si>
  <si>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</si>
  <si>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</si>
  <si>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</si>
  <si>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</si>
  <si>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</si>
  <si>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</si>
  <si>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</si>
  <si>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</si>
  <si>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</si>
  <si>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</si>
  <si>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</si>
  <si>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</si>
  <si>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</si>
  <si>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</si>
  <si>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</si>
  <si>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</si>
  <si>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</si>
  <si>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</si>
  <si>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</si>
  <si>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</si>
  <si>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</si>
  <si>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</si>
  <si>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</si>
  <si>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</si>
  <si>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</si>
  <si>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</si>
  <si>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</si>
  <si>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</si>
  <si>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</si>
  <si>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</si>
  <si>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</si>
  <si>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</si>
  <si>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</si>
  <si>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</si>
  <si>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</si>
  <si>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</si>
  <si>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</si>
  <si>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</si>
  <si>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</si>
  <si>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</si>
  <si>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</si>
  <si>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</si>
  <si>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</si>
  <si>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</si>
  <si>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</si>
  <si>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</si>
  <si>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</si>
  <si>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</si>
  <si>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</si>
  <si>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</si>
  <si>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</si>
  <si>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</si>
  <si>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</si>
  <si>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</si>
  <si>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</si>
  <si>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</si>
  <si>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</si>
  <si>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</si>
  <si>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</si>
  <si>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</si>
  <si>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</si>
  <si>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</si>
  <si>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</si>
  <si>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</si>
  <si>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</si>
  <si>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</si>
  <si>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</si>
  <si>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</si>
  <si>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</si>
  <si>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</si>
  <si>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</si>
  <si>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</si>
  <si>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</si>
  <si>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</si>
  <si>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</si>
  <si>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</si>
  <si>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</si>
  <si>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</si>
  <si>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</si>
  <si>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</si>
  <si>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</si>
  <si>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</si>
  <si>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</si>
  <si>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</si>
  <si>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</si>
  <si>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</si>
  <si>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</si>
  <si>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</si>
  <si>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</si>
  <si>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</si>
  <si>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</si>
  <si>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</si>
  <si>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</si>
  <si>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</si>
  <si>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</si>
  <si>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</si>
  <si>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</si>
  <si>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</si>
  <si>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</si>
  <si>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</si>
  <si>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</si>
  <si>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</si>
  <si>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</si>
  <si>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</si>
  <si>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</si>
  <si>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</si>
  <si>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</si>
  <si>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</si>
  <si>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</si>
  <si>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</si>
  <si>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</si>
  <si>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</si>
  <si>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</si>
  <si>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</si>
  <si>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</si>
  <si>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</si>
  <si>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</si>
  <si>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</si>
  <si>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</si>
  <si>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</si>
  <si>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</si>
  <si>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</si>
  <si>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</si>
  <si>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</si>
  <si>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</si>
  <si>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</si>
  <si>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</si>
  <si>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</si>
  <si>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</si>
  <si>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</si>
  <si>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</si>
  <si>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</si>
  <si>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</si>
  <si>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</si>
  <si>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</si>
  <si>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</si>
  <si>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</si>
  <si>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</si>
  <si>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</si>
  <si>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</si>
  <si>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</si>
  <si>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</si>
  <si>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</si>
  <si>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</si>
  <si>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</si>
  <si>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</si>
  <si>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</si>
  <si>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</si>
  <si>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</si>
  <si>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</si>
  <si>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</si>
  <si>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</si>
  <si>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</si>
  <si>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</si>
  <si>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</si>
  <si>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</si>
  <si>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</si>
  <si>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</si>
  <si>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</si>
  <si>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</si>
  <si>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</si>
  <si>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</si>
  <si>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</si>
  <si>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</si>
  <si>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</si>
  <si>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</si>
  <si>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</si>
  <si>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</si>
  <si>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</si>
  <si>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</si>
  <si>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</si>
  <si>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</si>
  <si>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</si>
  <si>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</si>
  <si>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</si>
  <si>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</si>
  <si>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</si>
  <si>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</si>
  <si>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</si>
  <si>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</si>
  <si>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</si>
  <si>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</si>
  <si>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</si>
  <si>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</si>
  <si>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</si>
  <si>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</si>
  <si>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</si>
  <si>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</si>
  <si>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</si>
  <si>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</si>
  <si>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</si>
  <si>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</si>
  <si>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</si>
  <si>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</si>
  <si>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</si>
  <si>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</si>
  <si>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</si>
  <si>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</si>
  <si>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</si>
  <si>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</si>
  <si>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</si>
  <si>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</si>
  <si>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</si>
  <si>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</si>
  <si>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</si>
  <si>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</si>
  <si>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</si>
  <si>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</si>
  <si>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</si>
  <si>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</si>
  <si>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</si>
  <si>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</si>
  <si>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</si>
  <si>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</si>
  <si>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</si>
  <si>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</si>
  <si>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</si>
  <si>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</si>
  <si>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</si>
  <si>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</si>
  <si>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</si>
  <si>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</si>
  <si>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</si>
  <si>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</si>
  <si>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</si>
  <si>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</si>
  <si>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</si>
  <si>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</si>
  <si>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</si>
  <si>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</si>
  <si>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</si>
  <si>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</si>
  <si>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</si>
  <si>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</si>
  <si>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</si>
  <si>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</si>
  <si>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</si>
  <si>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</si>
  <si>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</si>
  <si>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</si>
  <si>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</si>
  <si>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</si>
  <si>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</si>
  <si>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</si>
  <si>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</si>
  <si>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</si>
  <si>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</si>
  <si>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</si>
  <si>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</si>
  <si>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</si>
  <si>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</si>
  <si>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</si>
  <si>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</si>
  <si>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</si>
  <si>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</si>
  <si>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</si>
  <si>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</si>
  <si>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</si>
  <si>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</si>
  <si>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</si>
  <si>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</si>
  <si>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</si>
  <si>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</si>
  <si>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</si>
  <si>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</si>
  <si>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</si>
  <si>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</si>
  <si>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</si>
  <si>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</si>
  <si>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</si>
  <si>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</si>
  <si>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</si>
  <si>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</si>
  <si>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</si>
  <si>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</si>
  <si>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</si>
  <si>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</si>
  <si>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</si>
  <si>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</si>
  <si>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</si>
  <si>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</si>
  <si>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</si>
  <si>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</si>
  <si>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</si>
  <si>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</si>
  <si>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</si>
  <si>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</si>
  <si>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</si>
  <si>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</si>
  <si>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</si>
  <si>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</si>
  <si>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</si>
  <si>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</si>
  <si>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</si>
  <si>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</si>
  <si>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</si>
  <si>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</si>
  <si>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</si>
  <si>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</si>
  <si>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</si>
  <si>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</si>
  <si>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</si>
  <si>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</si>
  <si>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</si>
  <si>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</si>
  <si>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</si>
  <si>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</si>
  <si>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</si>
  <si>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</si>
  <si>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</si>
  <si>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</si>
  <si>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</si>
  <si>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</si>
  <si>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</si>
  <si>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</si>
  <si>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</si>
  <si>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</si>
  <si>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</si>
  <si>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</si>
  <si>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</si>
  <si>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</si>
  <si>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</si>
  <si>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</si>
  <si>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</si>
  <si>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</si>
  <si>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</si>
  <si>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</si>
  <si>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</si>
  <si>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</si>
  <si>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</si>
  <si>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</si>
  <si>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</si>
  <si>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</si>
  <si>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</si>
  <si>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</si>
  <si>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</si>
  <si>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</si>
  <si>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</si>
  <si>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</si>
  <si>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</si>
  <si>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</si>
  <si>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</si>
  <si>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</si>
  <si>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</si>
  <si>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</si>
  <si>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</si>
  <si>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</si>
  <si>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</si>
  <si>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</si>
  <si>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</si>
  <si>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</si>
  <si>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</si>
  <si>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</si>
  <si>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</si>
  <si>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</si>
  <si>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</si>
  <si>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</si>
  <si>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</si>
  <si>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</si>
  <si>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</si>
  <si>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</si>
  <si>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</si>
  <si>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</si>
  <si>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</si>
  <si>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</si>
  <si>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</si>
  <si>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</si>
  <si>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</si>
  <si>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</si>
  <si>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</si>
  <si>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</si>
  <si>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</si>
  <si>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</si>
  <si>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</si>
  <si>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</si>
  <si>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</si>
  <si>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</si>
  <si>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</si>
  <si>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</si>
  <si>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</si>
  <si>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</si>
  <si>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</si>
  <si>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</si>
  <si>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</si>
  <si>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</si>
  <si>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</si>
  <si>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</si>
  <si>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</si>
  <si>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</si>
  <si>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</si>
  <si>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</si>
  <si>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</si>
  <si>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</si>
  <si>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</si>
  <si>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</si>
  <si>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</si>
  <si>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</si>
  <si>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</si>
  <si>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</si>
  <si>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</si>
  <si>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</si>
  <si>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</si>
  <si>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</si>
  <si>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</si>
  <si>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</si>
  <si>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</si>
  <si>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</si>
  <si>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</si>
  <si>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</si>
  <si>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</si>
  <si>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</si>
  <si>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</si>
  <si>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</si>
  <si>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</si>
  <si>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</si>
  <si>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</si>
  <si>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</si>
  <si>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</si>
  <si>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</si>
  <si>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</si>
  <si>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</si>
  <si>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</si>
  <si>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</si>
  <si>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</si>
  <si>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</si>
  <si>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</si>
  <si>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</si>
  <si>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</si>
  <si>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</si>
  <si>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</si>
  <si>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</si>
  <si>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</si>
  <si>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</si>
  <si>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</si>
  <si>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</si>
  <si>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</si>
  <si>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</si>
  <si>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</si>
  <si>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</si>
  <si>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</si>
  <si>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</si>
  <si>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</si>
  <si>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</si>
  <si>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</si>
  <si>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</si>
  <si>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</si>
  <si>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</si>
  <si>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</si>
  <si>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</si>
  <si>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</si>
  <si>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</si>
  <si>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</si>
  <si>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</si>
  <si>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</si>
  <si>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</si>
  <si>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</si>
  <si>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</si>
  <si>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</si>
  <si>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</si>
  <si>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</si>
  <si>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</si>
  <si>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</si>
  <si>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</si>
  <si>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</si>
  <si>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</si>
  <si>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</si>
  <si>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</si>
  <si>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</si>
  <si>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</si>
  <si>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</si>
  <si>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</si>
  <si>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</si>
  <si>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</si>
  <si>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</si>
  <si>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</si>
  <si>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</si>
  <si>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</si>
  <si>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</si>
  <si>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</si>
  <si>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</si>
  <si>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</si>
  <si>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</si>
  <si>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</si>
  <si>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</si>
  <si>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</si>
  <si>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</si>
  <si>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</si>
  <si>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</si>
  <si>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</si>
  <si>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</si>
  <si>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</si>
  <si>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</si>
  <si>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</si>
  <si>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</si>
  <si>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</si>
  <si>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</si>
  <si>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</si>
  <si>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</si>
  <si>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</si>
  <si>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</si>
  <si>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</si>
  <si>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</si>
  <si>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</si>
  <si>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</si>
  <si>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</si>
  <si>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</si>
  <si>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</si>
  <si>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</si>
  <si>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</si>
  <si>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</si>
  <si>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</si>
  <si>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</si>
  <si>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</si>
  <si>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</si>
  <si>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</si>
  <si>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</si>
  <si>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</si>
  <si>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</si>
  <si>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</si>
  <si>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</si>
  <si>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</si>
  <si>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</si>
  <si>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</si>
  <si>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</si>
  <si>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</si>
  <si>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</si>
  <si>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</si>
  <si>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</si>
  <si>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</si>
  <si>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</si>
  <si>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</si>
  <si>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</si>
  <si>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</si>
  <si>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</si>
  <si>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</si>
  <si>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</si>
  <si>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</si>
  <si>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</si>
  <si>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</si>
  <si>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</si>
  <si>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</si>
  <si>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</si>
  <si>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</si>
  <si>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</si>
  <si>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</si>
  <si>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</si>
  <si>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</si>
  <si>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</si>
  <si>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</si>
  <si>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</si>
  <si>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</si>
  <si>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</si>
  <si>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</si>
  <si>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</si>
  <si>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</si>
  <si>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</si>
  <si>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</si>
  <si>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</si>
  <si>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</si>
  <si>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</si>
  <si>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</si>
  <si>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</si>
  <si>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</si>
  <si>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</si>
  <si>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</si>
  <si>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</si>
  <si>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</si>
  <si>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</si>
  <si>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</si>
  <si>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</si>
  <si>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</si>
  <si>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</si>
  <si>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</si>
  <si>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</si>
  <si>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</si>
  <si>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</si>
  <si>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</si>
  <si>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</si>
  <si>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</si>
  <si>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</si>
  <si>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</si>
  <si>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</si>
  <si>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</si>
  <si>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</si>
  <si>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</si>
  <si>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</si>
  <si>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</si>
  <si>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</si>
  <si>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</si>
  <si>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</si>
  <si>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</si>
  <si>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</si>
  <si>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</si>
  <si>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</si>
  <si>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</si>
  <si>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</si>
  <si>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</si>
  <si>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</si>
  <si>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</si>
  <si>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</si>
  <si>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</si>
  <si>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</si>
  <si>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</si>
  <si>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</si>
  <si>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</si>
  <si>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</si>
  <si>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</si>
  <si>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</si>
  <si>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</si>
  <si>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</si>
  <si>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</si>
  <si>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</si>
  <si>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</si>
  <si>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</si>
  <si>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</si>
  <si>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</si>
  <si>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</si>
  <si>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</si>
  <si>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</si>
  <si>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</si>
  <si>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</si>
  <si>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</si>
  <si>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</si>
  <si>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</si>
  <si>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</si>
  <si>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</si>
  <si>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</si>
  <si>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</si>
  <si>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</si>
  <si>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</si>
  <si>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</si>
  <si>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</si>
  <si>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</si>
  <si>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</si>
  <si>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</si>
  <si>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</si>
  <si>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</si>
  <si>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</si>
  <si>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</si>
  <si>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</si>
  <si>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</si>
  <si>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</si>
  <si>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</si>
  <si>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</si>
  <si>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</si>
  <si>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</si>
  <si>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</si>
  <si>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</si>
  <si>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</si>
  <si>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</si>
  <si>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</si>
  <si>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</si>
  <si>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</si>
  <si>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</si>
  <si>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</si>
  <si>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</si>
  <si>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</si>
  <si>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</si>
  <si>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</si>
  <si>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</si>
  <si>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</si>
  <si>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</si>
  <si>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</si>
  <si>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</si>
  <si>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</si>
  <si>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</si>
  <si>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</si>
  <si>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</si>
  <si>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</si>
  <si>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</si>
  <si>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</si>
  <si>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</si>
  <si>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</si>
  <si>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</si>
  <si>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</si>
  <si>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</si>
  <si>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</si>
  <si>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</si>
  <si>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</si>
  <si>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</si>
  <si>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</si>
  <si>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</si>
  <si>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</si>
  <si>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</si>
  <si>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</si>
  <si>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</si>
  <si>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</si>
  <si>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</si>
  <si>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</si>
  <si>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</si>
  <si>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</si>
  <si>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</si>
  <si>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</si>
  <si>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</si>
  <si>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</si>
  <si>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</si>
  <si>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</si>
  <si>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</si>
  <si>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</si>
  <si>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</si>
  <si>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</si>
  <si>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</si>
  <si>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</si>
  <si>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</si>
  <si>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</si>
  <si>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</si>
  <si>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</si>
  <si>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</si>
  <si>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</si>
  <si>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</si>
  <si>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</si>
  <si>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</si>
  <si>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</si>
  <si>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</si>
  <si>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</si>
  <si>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</si>
  <si>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</si>
  <si>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</si>
  <si>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</si>
  <si>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</si>
  <si>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</si>
  <si>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</si>
  <si>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</si>
  <si>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</si>
  <si>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</si>
  <si>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</si>
  <si>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</si>
  <si>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</si>
  <si>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</si>
  <si>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</si>
  <si>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</si>
  <si>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</si>
  <si>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</si>
  <si>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</si>
  <si>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</si>
  <si>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</si>
  <si>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</si>
  <si>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</si>
  <si>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</si>
  <si>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</si>
  <si>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</si>
  <si>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</si>
  <si>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</si>
  <si>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</si>
  <si>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</si>
  <si>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</si>
  <si>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</si>
  <si>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</si>
  <si>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</si>
  <si>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</si>
  <si>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</si>
  <si>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</si>
  <si>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</si>
  <si>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</si>
  <si>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</si>
  <si>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</si>
  <si>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</si>
  <si>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</si>
  <si>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</si>
  <si>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</si>
  <si>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</si>
  <si>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</si>
  <si>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</si>
  <si>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</si>
  <si>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</si>
  <si>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</si>
  <si>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</si>
  <si>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</si>
  <si>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</si>
  <si>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</si>
  <si>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</si>
  <si>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</si>
  <si>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</si>
  <si>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</si>
  <si>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</si>
  <si>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</si>
  <si>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</si>
  <si>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</si>
  <si>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</si>
  <si>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</si>
  <si>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</si>
  <si>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</si>
  <si>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</si>
  <si>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</si>
  <si>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</si>
  <si>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</si>
  <si>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</si>
  <si>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</si>
  <si>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</si>
  <si>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</si>
  <si>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</si>
  <si>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</si>
  <si>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</si>
  <si>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</si>
  <si>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</si>
  <si>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</si>
  <si>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</si>
  <si>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</si>
  <si>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</si>
  <si>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</si>
  <si>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</si>
  <si>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</si>
  <si>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</si>
  <si>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</si>
  <si>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</si>
  <si>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</si>
  <si>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</si>
  <si>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</si>
  <si>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</si>
  <si>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</si>
  <si>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</si>
  <si>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</si>
  <si>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</si>
  <si>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</si>
  <si>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</si>
  <si>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</si>
  <si>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</si>
  <si>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</si>
  <si>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</si>
  <si>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</si>
  <si>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</si>
  <si>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</si>
  <si>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</si>
  <si>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</si>
  <si>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</si>
  <si>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</si>
  <si>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</si>
  <si>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</si>
  <si>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</si>
  <si>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</si>
  <si>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</si>
  <si>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</si>
  <si>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</si>
  <si>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</si>
  <si>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</si>
  <si>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</si>
  <si>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</si>
  <si>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</si>
  <si>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</si>
  <si>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</si>
  <si>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</si>
  <si>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</si>
  <si>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</si>
  <si>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</si>
  <si>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</si>
  <si>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</si>
  <si>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</si>
  <si>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</si>
  <si>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</si>
  <si>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</si>
  <si>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</si>
  <si>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</si>
  <si>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</si>
  <si>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</si>
  <si>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</si>
  <si>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</si>
  <si>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</si>
  <si>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</si>
  <si>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</si>
  <si>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</si>
  <si>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</si>
  <si>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</si>
  <si>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</si>
  <si>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</si>
  <si>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</si>
  <si>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</si>
  <si>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</si>
  <si>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</si>
  <si>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</si>
  <si>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</si>
  <si>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</si>
  <si>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</si>
  <si>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</si>
  <si>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</si>
  <si>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</si>
  <si>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</si>
  <si>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</si>
  <si>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</si>
  <si>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</si>
  <si>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</si>
  <si>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</si>
  <si>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</si>
  <si>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</si>
  <si>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</si>
  <si>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</si>
  <si>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</si>
  <si>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</si>
  <si>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</si>
  <si>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</si>
  <si>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</si>
  <si>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</si>
  <si>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</si>
  <si>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</si>
  <si>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</si>
  <si>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</si>
  <si>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</si>
  <si>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</si>
  <si>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</si>
  <si>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</si>
  <si>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</si>
  <si>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</si>
  <si>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</si>
  <si>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</si>
  <si>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</si>
  <si>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</si>
  <si>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</si>
  <si>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</si>
  <si>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</si>
  <si>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</si>
  <si>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</si>
  <si>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</si>
  <si>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</si>
  <si>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</si>
  <si>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</si>
  <si>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</si>
  <si>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</si>
  <si>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</si>
  <si>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</si>
  <si>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</si>
  <si>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</si>
  <si>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</si>
  <si>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</si>
  <si>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</si>
  <si>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</si>
  <si>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</si>
  <si>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</si>
  <si>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</si>
  <si>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</si>
  <si>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</si>
  <si>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</si>
  <si>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</si>
  <si>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</si>
  <si>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</si>
  <si>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</si>
  <si>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</si>
  <si>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</si>
  <si>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</si>
  <si>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</si>
  <si>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</si>
  <si>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</si>
  <si>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</si>
  <si>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</si>
  <si>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</si>
  <si>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</si>
  <si>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</si>
  <si>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</si>
  <si>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</si>
  <si>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</si>
  <si>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</si>
  <si>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</si>
  <si>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</si>
  <si>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</si>
  <si>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</si>
  <si>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</si>
  <si>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</si>
  <si>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</si>
  <si>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</si>
  <si>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</si>
  <si>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</si>
  <si>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</si>
  <si>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</si>
  <si>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</si>
  <si>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</si>
  <si>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</si>
  <si>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</si>
  <si>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</si>
  <si>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</si>
  <si>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</si>
  <si>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</si>
  <si>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</si>
  <si>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</si>
  <si>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</si>
  <si>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</si>
  <si>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</si>
  <si>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</si>
  <si>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</si>
  <si>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</si>
  <si>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</si>
  <si>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</si>
  <si>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</si>
  <si>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</si>
  <si>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</si>
  <si>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</si>
  <si>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</si>
  <si>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</si>
  <si>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</si>
  <si>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</si>
  <si>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</si>
  <si>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</si>
  <si>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</si>
  <si>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</si>
  <si>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</si>
  <si>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</si>
  <si>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</si>
  <si>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</si>
  <si>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</si>
  <si>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</si>
  <si>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</si>
  <si>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</si>
  <si>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</si>
  <si>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</si>
  <si>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</si>
  <si>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</si>
  <si>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</si>
  <si>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</si>
  <si>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</si>
  <si>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</si>
  <si>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</si>
  <si>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</si>
  <si>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</si>
  <si>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</si>
  <si>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</si>
  <si>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</si>
  <si>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</si>
  <si>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</si>
  <si>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</si>
  <si>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</si>
  <si>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</si>
  <si>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</si>
  <si>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</si>
  <si>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</si>
  <si>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</si>
  <si>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</si>
  <si>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</si>
  <si>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</si>
  <si>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</si>
  <si>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</si>
  <si>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</si>
  <si>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</si>
  <si>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</si>
  <si>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</si>
  <si>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</si>
  <si>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</si>
  <si>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</si>
  <si>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</si>
  <si>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</si>
  <si>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</si>
  <si>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</si>
  <si>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</si>
  <si>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</si>
  <si>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</si>
  <si>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</si>
  <si>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</si>
  <si>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</si>
  <si>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</si>
  <si>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</si>
  <si>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</si>
  <si>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</si>
  <si>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</si>
  <si>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</si>
  <si>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</si>
  <si>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</si>
  <si>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</si>
  <si>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</si>
  <si>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</si>
  <si>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</si>
  <si>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</si>
  <si>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</si>
  <si>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</si>
  <si>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</si>
  <si>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</si>
  <si>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</si>
  <si>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</si>
  <si>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</si>
  <si>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</si>
  <si>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</si>
  <si>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</si>
  <si>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</si>
  <si>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</si>
  <si>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</si>
  <si>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</si>
  <si>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</si>
  <si>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</si>
  <si>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</si>
  <si>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</si>
  <si>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</si>
  <si>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</si>
  <si>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</si>
  <si>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</si>
  <si>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</si>
  <si>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</si>
  <si>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</si>
  <si>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</si>
  <si>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</si>
  <si>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</si>
  <si>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</si>
  <si>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</si>
  <si>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</si>
  <si>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</si>
  <si>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</si>
  <si>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</si>
  <si>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</si>
  <si>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</si>
  <si>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</si>
  <si>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</si>
  <si>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</si>
  <si>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</si>
  <si>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</si>
  <si>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</si>
  <si>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</si>
  <si>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</si>
  <si>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</si>
  <si>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</si>
  <si>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</si>
  <si>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</si>
  <si>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</si>
  <si>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</si>
  <si>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</si>
  <si>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</si>
  <si>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</si>
  <si>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</si>
  <si>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</si>
  <si>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</si>
  <si>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</si>
  <si>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</si>
  <si>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</si>
  <si>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</si>
  <si>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</si>
  <si>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</si>
  <si>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</si>
  <si>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</si>
  <si>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</si>
  <si>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</si>
  <si>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</si>
  <si>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</si>
  <si>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</si>
  <si>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</si>
  <si>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</si>
  <si>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</si>
  <si>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</si>
  <si>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</si>
  <si>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</si>
  <si>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</si>
  <si>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</si>
  <si>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</si>
  <si>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</si>
  <si>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</si>
  <si>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</si>
  <si>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</si>
  <si>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</si>
  <si>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</si>
  <si>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</si>
  <si>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</si>
  <si>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</si>
  <si>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</si>
  <si>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</si>
  <si>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</si>
  <si>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</si>
  <si>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</si>
  <si>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</si>
  <si>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</si>
  <si>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</si>
  <si>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</si>
  <si>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</si>
  <si>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</si>
  <si>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</si>
  <si>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</si>
  <si>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</si>
  <si>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</si>
  <si>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</si>
  <si>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</si>
  <si>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</si>
  <si>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</si>
  <si>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</si>
  <si>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</si>
  <si>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</si>
  <si>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</si>
  <si>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</si>
  <si>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</si>
  <si>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</si>
  <si>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</si>
  <si>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</si>
  <si>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</si>
  <si>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</si>
  <si>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</si>
  <si>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</si>
  <si>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</si>
  <si>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</si>
  <si>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</si>
  <si>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</si>
  <si>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</si>
  <si>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</si>
  <si>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</si>
  <si>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</si>
  <si>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</si>
  <si>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</si>
  <si>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</si>
  <si>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</si>
  <si>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</si>
  <si>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</si>
  <si>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</si>
  <si>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</si>
  <si>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</si>
  <si>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</si>
  <si>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</si>
  <si>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</si>
  <si>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</si>
  <si>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</si>
  <si>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</si>
  <si>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</si>
  <si>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</si>
  <si>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</si>
  <si>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</si>
  <si>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</si>
  <si>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</si>
  <si>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</si>
  <si>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</si>
  <si>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</si>
  <si>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</si>
  <si>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</si>
  <si>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</si>
  <si>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</si>
  <si>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</si>
  <si>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</si>
  <si>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</si>
  <si>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</si>
  <si>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</si>
  <si>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</si>
  <si>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</si>
  <si>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</si>
  <si>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</si>
  <si>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</si>
  <si>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</si>
  <si>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</si>
  <si>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</si>
  <si>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</si>
  <si>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</si>
  <si>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</si>
  <si>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</si>
  <si>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</si>
  <si>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</si>
  <si>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</si>
  <si>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</si>
  <si>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</si>
  <si>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</si>
  <si>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</si>
  <si>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</si>
  <si>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</si>
  <si>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</si>
  <si>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</si>
  <si>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</si>
  <si>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</si>
  <si>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</si>
  <si>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</si>
  <si>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</si>
  <si>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</si>
  <si>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</si>
  <si>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</si>
  <si>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</si>
  <si>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</si>
  <si>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</si>
  <si>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</si>
  <si>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</si>
  <si>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</si>
  <si>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</si>
  <si>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</si>
  <si>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</si>
  <si>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</si>
  <si>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</si>
  <si>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</si>
  <si>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</si>
  <si>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</si>
  <si>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</si>
  <si>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</si>
  <si>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</si>
  <si>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</si>
  <si>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</si>
  <si>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</si>
  <si>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</si>
  <si>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</si>
  <si>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</si>
  <si>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</si>
  <si>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</si>
  <si>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</si>
  <si>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</si>
  <si>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</si>
  <si>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</si>
  <si>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</si>
  <si>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</si>
  <si>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</si>
  <si>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</si>
  <si>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</si>
  <si>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</si>
  <si>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</si>
  <si>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</si>
  <si>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</si>
  <si>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</si>
  <si>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</si>
  <si>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</si>
  <si>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</si>
  <si>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</si>
  <si>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</si>
  <si>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</si>
  <si>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</si>
  <si>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</si>
  <si>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</si>
  <si>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</si>
  <si>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</si>
  <si>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</si>
  <si>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</si>
  <si>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</si>
  <si>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</si>
  <si>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</si>
  <si>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</si>
  <si>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</si>
  <si>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</si>
  <si>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</si>
  <si>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</si>
  <si>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</si>
  <si>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</si>
  <si>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</si>
  <si>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</si>
  <si>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</si>
  <si>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</si>
  <si>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</si>
  <si>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</si>
  <si>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</si>
  <si>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</si>
  <si>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</si>
  <si>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</si>
  <si>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</si>
  <si>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</si>
  <si>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</si>
  <si>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</si>
  <si>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</si>
  <si>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</si>
  <si>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</si>
  <si>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</si>
  <si>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</si>
  <si>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</si>
  <si>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</si>
  <si>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</si>
  <si>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</si>
  <si>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</si>
  <si>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</si>
  <si>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</si>
  <si>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</si>
  <si>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</si>
  <si>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</si>
  <si>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</si>
  <si>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</si>
  <si>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</si>
  <si>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</si>
  <si>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</si>
  <si>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</si>
  <si>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</si>
  <si>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</si>
  <si>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</si>
  <si>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</si>
  <si>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</si>
  <si>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</si>
  <si>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</si>
  <si>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</si>
  <si>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</si>
  <si>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</si>
  <si>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</si>
  <si>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</si>
  <si>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</si>
  <si>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</si>
  <si>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</si>
  <si>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</si>
  <si>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</si>
  <si>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</si>
  <si>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</si>
  <si>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</si>
  <si>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</si>
  <si>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</si>
  <si>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</si>
  <si>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</si>
  <si>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</si>
  <si>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</si>
  <si>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</si>
  <si>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</si>
  <si>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</si>
  <si>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</si>
  <si>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</si>
  <si>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</si>
  <si>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</si>
  <si>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</si>
  <si>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</si>
  <si>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</si>
  <si>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</si>
  <si>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</si>
  <si>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</si>
  <si>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</si>
  <si>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</si>
  <si>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</si>
  <si>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</si>
  <si>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</si>
  <si>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</si>
  <si>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</si>
  <si>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</si>
  <si>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</si>
  <si>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</si>
  <si>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</si>
  <si>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</si>
  <si>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</si>
  <si>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</si>
  <si>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</si>
  <si>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</si>
  <si>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</si>
  <si>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</si>
  <si>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</si>
  <si>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</si>
  <si>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</si>
  <si>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</si>
  <si>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</si>
  <si>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</si>
  <si>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</si>
  <si>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</si>
  <si>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</si>
  <si>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</si>
  <si>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</si>
  <si>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</si>
  <si>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</si>
  <si>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</si>
  <si>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</si>
  <si>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</si>
  <si>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</si>
  <si>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</si>
  <si>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</si>
  <si>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</si>
  <si>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</si>
  <si>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</si>
  <si>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</si>
  <si>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</si>
  <si>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</si>
  <si>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</si>
  <si>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</si>
  <si>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</si>
  <si>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</si>
  <si>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</si>
  <si>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</si>
  <si>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</si>
  <si>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</si>
  <si>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</si>
  <si>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</si>
  <si>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</si>
  <si>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</si>
  <si>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</si>
  <si>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</si>
  <si>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</si>
  <si>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</si>
  <si>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</si>
  <si>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</si>
  <si>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</si>
  <si>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</si>
  <si>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</si>
  <si>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</si>
  <si>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</si>
  <si>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</si>
  <si>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</si>
  <si>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</si>
  <si>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</si>
  <si>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</si>
  <si>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</si>
  <si>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</si>
  <si>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</si>
  <si>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</si>
  <si>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</si>
  <si>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</si>
  <si>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</si>
  <si>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</si>
  <si>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</si>
  <si>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</si>
  <si>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</si>
  <si>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</si>
  <si>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</si>
  <si>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</si>
  <si>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</si>
  <si>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</si>
  <si>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</si>
  <si>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</si>
  <si>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</si>
  <si>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</si>
  <si>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</si>
  <si>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</si>
  <si>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</si>
  <si>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</si>
  <si>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</si>
  <si>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</si>
  <si>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</si>
  <si>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</si>
  <si>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</si>
  <si>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</si>
  <si>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</si>
  <si>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</si>
  <si>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</si>
  <si>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</si>
  <si>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</si>
  <si>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</si>
  <si>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</si>
  <si>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</si>
  <si>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</si>
  <si>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</si>
  <si>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</si>
  <si>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</si>
  <si>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</si>
  <si>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</si>
  <si>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</si>
  <si>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</si>
  <si>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</si>
  <si>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</si>
  <si>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</si>
  <si>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</si>
  <si>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</si>
  <si>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</si>
  <si>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</si>
  <si>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</si>
  <si>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</si>
  <si>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</si>
  <si>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</si>
  <si>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</si>
  <si>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</si>
  <si>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</si>
  <si>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</si>
  <si>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</si>
  <si>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</si>
  <si>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</si>
  <si>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</si>
  <si>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</si>
  <si>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</si>
  <si>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</si>
  <si>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</si>
  <si>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</si>
  <si>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</si>
  <si>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</si>
  <si>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</si>
  <si>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</si>
  <si>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</si>
  <si>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</si>
  <si>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</si>
  <si>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</si>
  <si>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</si>
  <si>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</si>
  <si>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</si>
  <si>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</si>
  <si>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</si>
  <si>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</si>
  <si>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</si>
  <si>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</si>
  <si>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</si>
  <si>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</si>
  <si>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</si>
  <si>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</si>
  <si>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</si>
  <si>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</si>
  <si>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</si>
  <si>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</si>
  <si>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</si>
  <si>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</si>
  <si>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</si>
  <si>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</si>
  <si>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</si>
  <si>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</si>
  <si>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</si>
  <si>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</si>
  <si>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</si>
  <si>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</si>
  <si>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</si>
  <si>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</si>
  <si>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</si>
  <si>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</si>
  <si>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</si>
  <si>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</si>
  <si>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</si>
  <si>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</si>
  <si>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</si>
  <si>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</si>
  <si>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</si>
  <si>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</si>
  <si>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</si>
  <si>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</si>
  <si>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</si>
  <si>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</si>
  <si>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</si>
  <si>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</si>
  <si>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</si>
  <si>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</si>
  <si>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</si>
  <si>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</si>
  <si>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</si>
  <si>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</si>
  <si>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</si>
  <si>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</si>
  <si>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</si>
  <si>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</si>
  <si>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</si>
  <si>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</si>
  <si>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</si>
  <si>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</si>
  <si>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</si>
  <si>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</si>
  <si>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</si>
  <si>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</si>
  <si>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</si>
  <si>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</si>
  <si>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</si>
  <si>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</si>
  <si>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</si>
  <si>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</si>
  <si>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</si>
  <si>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</si>
  <si>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</si>
  <si>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</si>
  <si>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</si>
  <si>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</si>
  <si>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</si>
  <si>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</si>
  <si>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</si>
  <si>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</si>
  <si>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</si>
  <si>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</si>
  <si>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</si>
  <si>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</si>
  <si>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</si>
  <si>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</si>
  <si>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</si>
  <si>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</si>
  <si>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</si>
  <si>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</si>
  <si>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</si>
  <si>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</si>
  <si>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</si>
  <si>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</si>
  <si>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</si>
  <si>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</si>
  <si>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</si>
  <si>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</si>
  <si>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</si>
  <si>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</si>
  <si>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</si>
  <si>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</si>
  <si>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</si>
  <si>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</si>
  <si>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</si>
  <si>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</si>
  <si>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</si>
  <si>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</si>
  <si>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</si>
  <si>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</si>
  <si>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</si>
  <si>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</si>
  <si>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</si>
  <si>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</si>
  <si>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</si>
  <si>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</si>
  <si>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</si>
  <si>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</si>
  <si>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</si>
  <si>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</si>
  <si>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</si>
  <si>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</si>
  <si>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</si>
  <si>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</si>
  <si>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</si>
  <si>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</si>
  <si>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</si>
  <si>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</si>
  <si>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</si>
  <si>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</si>
  <si>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</si>
  <si>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</si>
  <si>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</si>
  <si>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</si>
  <si>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</si>
  <si>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</si>
  <si>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</si>
  <si>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</si>
  <si>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</si>
  <si>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</si>
  <si>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</si>
  <si>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</si>
  <si>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</si>
  <si>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</si>
  <si>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</si>
  <si>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</si>
  <si>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</si>
  <si>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</si>
  <si>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</si>
  <si>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</si>
  <si>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</si>
  <si>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</si>
  <si>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</si>
  <si>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</si>
  <si>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</si>
  <si>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</si>
  <si>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</si>
  <si>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</si>
  <si>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</si>
  <si>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</si>
  <si>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</si>
  <si>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</si>
  <si>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</si>
  <si>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</si>
  <si>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</si>
  <si>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</si>
  <si>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</si>
  <si>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</si>
  <si>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</si>
  <si>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</si>
  <si>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</si>
  <si>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</si>
  <si>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</si>
  <si>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</si>
  <si>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</si>
  <si>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</si>
  <si>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</si>
  <si>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</si>
  <si>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</si>
  <si>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</si>
  <si>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</si>
  <si>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</si>
  <si>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</si>
  <si>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</si>
  <si>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</si>
  <si>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</si>
  <si>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</si>
  <si>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</si>
  <si>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</si>
  <si>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</si>
  <si>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</si>
  <si>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</si>
  <si>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</si>
  <si>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</si>
  <si>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</si>
  <si>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</si>
  <si>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</si>
  <si>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</si>
  <si>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</si>
  <si>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</si>
  <si>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</si>
  <si>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</si>
  <si>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</si>
  <si>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</si>
  <si>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</si>
  <si>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</si>
  <si>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</si>
  <si>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</si>
  <si>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</si>
  <si>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</si>
  <si>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</si>
  <si>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</si>
  <si>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</si>
  <si>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</si>
  <si>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</si>
  <si>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</si>
  <si>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</si>
  <si>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</si>
  <si>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</si>
  <si>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</si>
  <si>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</si>
  <si>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</si>
  <si>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</si>
  <si>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</si>
  <si>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</si>
  <si>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</si>
  <si>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</si>
  <si>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</si>
  <si>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</si>
  <si>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</si>
  <si>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</si>
  <si>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</si>
  <si>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</si>
  <si>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</si>
  <si>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</si>
  <si>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</si>
  <si>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</si>
  <si>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</si>
  <si>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</si>
  <si>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</si>
  <si>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</si>
  <si>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</si>
  <si>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</si>
  <si>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</si>
  <si>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</si>
  <si>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</si>
  <si>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</si>
  <si>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</si>
  <si>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</si>
  <si>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</si>
  <si>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</si>
  <si>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</si>
  <si>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</si>
  <si>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</si>
  <si>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</si>
  <si>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</si>
  <si>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</si>
  <si>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</si>
  <si>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</si>
  <si>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</si>
  <si>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</si>
  <si>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</si>
  <si>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</si>
  <si>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</si>
  <si>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</si>
  <si>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</si>
  <si>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</si>
  <si>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</si>
  <si>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</si>
  <si>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</si>
  <si>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</si>
  <si>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</si>
  <si>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</si>
  <si>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</si>
  <si>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</si>
  <si>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</si>
  <si>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</si>
  <si>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</si>
  <si>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</si>
  <si>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</si>
  <si>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</si>
  <si>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</si>
  <si>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</si>
  <si>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</si>
  <si>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</si>
  <si>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</si>
  <si>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</si>
  <si>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</si>
  <si>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</si>
  <si>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</si>
  <si>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</si>
  <si>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</si>
  <si>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</si>
  <si>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</si>
  <si>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</si>
  <si>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</si>
  <si>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</si>
  <si>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</si>
  <si>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</si>
  <si>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</si>
  <si>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</si>
  <si>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</si>
  <si>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</si>
  <si>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</si>
  <si>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</si>
  <si>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</si>
  <si>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</si>
  <si>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</si>
  <si>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</si>
  <si>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</si>
  <si>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</si>
  <si>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</si>
  <si>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</si>
  <si>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</si>
  <si>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</si>
  <si>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</si>
  <si>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</si>
  <si>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</si>
  <si>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</si>
  <si>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</si>
  <si>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</si>
  <si>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</si>
  <si>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</si>
  <si>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</si>
  <si>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</si>
  <si>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</si>
  <si>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</si>
  <si>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</si>
  <si>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</si>
  <si>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</si>
  <si>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</si>
  <si>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</si>
  <si>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</si>
  <si>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</si>
  <si>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</si>
  <si>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</si>
  <si>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</si>
  <si>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</si>
  <si>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</si>
  <si>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</si>
  <si>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</si>
  <si>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</si>
  <si>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</si>
  <si>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</si>
  <si>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</si>
  <si>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</si>
  <si>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</si>
  <si>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</si>
  <si>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</si>
  <si>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</si>
  <si>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</si>
  <si>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</si>
  <si>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</si>
  <si>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</si>
  <si>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</si>
  <si>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</si>
  <si>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</si>
  <si>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</si>
  <si>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</si>
  <si>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</si>
  <si>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</si>
  <si>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</si>
  <si>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</si>
  <si>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</si>
  <si>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</si>
  <si>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</si>
  <si>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</si>
  <si>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</si>
  <si>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</si>
  <si>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</si>
  <si>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</si>
  <si>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</si>
  <si>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</si>
  <si>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</si>
  <si>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</si>
  <si>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</si>
  <si>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</si>
  <si>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</si>
  <si>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</si>
  <si>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</si>
  <si>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</si>
  <si>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</si>
  <si>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</si>
  <si>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</si>
  <si>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</si>
  <si>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</si>
  <si>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</si>
  <si>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</si>
  <si>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</si>
  <si>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</si>
  <si>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</si>
  <si>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</si>
  <si>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</si>
  <si>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</si>
  <si>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</si>
  <si>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</si>
  <si>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</si>
  <si>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</si>
  <si>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</si>
  <si>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</si>
  <si>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</si>
  <si>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</si>
  <si>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</si>
  <si>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</si>
  <si>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</si>
  <si>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</si>
  <si>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</si>
  <si>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</si>
  <si>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</si>
  <si>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</si>
  <si>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</si>
  <si>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</si>
  <si>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</si>
  <si>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</si>
  <si>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</si>
  <si>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</si>
  <si>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</si>
  <si>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</si>
  <si>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</si>
  <si>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</si>
  <si>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</si>
  <si>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</si>
  <si>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</si>
  <si>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</si>
  <si>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</si>
  <si>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</si>
  <si>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</si>
  <si>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</si>
  <si>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</si>
  <si>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</si>
  <si>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</si>
  <si>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</si>
  <si>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</si>
  <si>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</si>
  <si>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</si>
  <si>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</si>
  <si>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</si>
  <si>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</si>
  <si>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</si>
  <si>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</si>
  <si>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</si>
  <si>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</si>
  <si>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</si>
  <si>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</si>
  <si>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</si>
  <si>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</si>
  <si>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</si>
  <si>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</si>
  <si>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</si>
  <si>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</si>
  <si>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</si>
  <si>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</si>
  <si>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</si>
  <si>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</si>
  <si>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</si>
  <si>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</si>
  <si>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</si>
  <si>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</si>
  <si>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</si>
  <si>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</si>
  <si>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</si>
  <si>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</si>
  <si>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</si>
  <si>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</si>
  <si>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</si>
  <si>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</si>
  <si>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</si>
  <si>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</si>
  <si>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</si>
  <si>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</si>
  <si>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</si>
  <si>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</si>
  <si>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</si>
  <si>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</si>
  <si>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</si>
  <si>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</si>
  <si>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</si>
  <si>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</si>
  <si>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</si>
  <si>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</si>
  <si>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</si>
  <si>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</si>
  <si>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</si>
  <si>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</si>
  <si>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</si>
  <si>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</si>
  <si>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</si>
  <si>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</si>
  <si>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</si>
  <si>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</si>
  <si>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</si>
  <si>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</si>
  <si>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</si>
  <si>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</si>
  <si>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</si>
  <si>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</si>
  <si>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</si>
  <si>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</si>
  <si>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</si>
  <si>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</si>
  <si>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</si>
  <si>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</si>
  <si>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</si>
  <si>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</si>
  <si>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</si>
  <si>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</si>
  <si>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</si>
  <si>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</si>
  <si>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</si>
  <si>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</si>
  <si>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</si>
  <si>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</si>
  <si>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</si>
  <si>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</si>
  <si>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</si>
  <si>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</si>
  <si>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</si>
  <si>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</si>
  <si>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</si>
  <si>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</si>
  <si>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</si>
  <si>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</si>
  <si>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</si>
  <si>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</si>
  <si>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</si>
  <si>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</si>
  <si>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</si>
  <si>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</si>
  <si>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</si>
  <si>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</si>
  <si>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</si>
  <si>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</si>
  <si>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</si>
  <si>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</si>
  <si>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</si>
  <si>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</si>
  <si>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</si>
  <si>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</si>
  <si>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</si>
  <si>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</si>
  <si>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</si>
  <si>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</si>
  <si>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</si>
  <si>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</si>
  <si>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</si>
  <si>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</si>
  <si>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</si>
  <si>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</si>
  <si>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</si>
  <si>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</si>
  <si>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</si>
  <si>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</si>
  <si>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</si>
  <si>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</si>
  <si>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</si>
  <si>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</si>
  <si>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</si>
  <si>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</si>
  <si>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</si>
  <si>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</si>
  <si>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</si>
  <si>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</si>
  <si>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</si>
  <si>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</si>
  <si>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</si>
  <si>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</si>
  <si>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</si>
  <si>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</si>
  <si>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</si>
  <si>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</si>
  <si>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</si>
  <si>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</si>
  <si>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</si>
  <si>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</si>
  <si>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</si>
  <si>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</si>
  <si>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</si>
  <si>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</si>
  <si>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</si>
  <si>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</si>
  <si>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</si>
  <si>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</si>
  <si>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</si>
  <si>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</si>
  <si>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</si>
  <si>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</si>
  <si>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</si>
  <si>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</si>
  <si>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</si>
  <si>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</si>
  <si>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</si>
  <si>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</si>
  <si>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</si>
  <si>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</si>
  <si>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</si>
  <si>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</si>
  <si>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</si>
  <si>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</si>
  <si>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</si>
  <si>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</si>
  <si>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</si>
  <si>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</si>
  <si>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</si>
  <si>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</si>
  <si>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</si>
  <si>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</si>
  <si>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</si>
  <si>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</si>
  <si>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</si>
  <si>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</si>
  <si>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</si>
  <si>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</si>
  <si>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</si>
  <si>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</si>
  <si>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</si>
  <si>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</si>
  <si>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</si>
  <si>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</si>
  <si>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</si>
  <si>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</si>
  <si>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</si>
  <si>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</si>
  <si>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</si>
  <si>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</si>
  <si>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</si>
  <si>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</si>
  <si>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</si>
  <si>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</si>
  <si>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</si>
  <si>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</si>
  <si>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</si>
  <si>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</si>
  <si>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</si>
  <si>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</si>
  <si>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</si>
  <si>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</si>
  <si>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</si>
  <si>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</si>
  <si>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</si>
  <si>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</si>
  <si>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</si>
  <si>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</si>
  <si>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</si>
  <si>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</si>
  <si>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</si>
  <si>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</si>
  <si>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</si>
  <si>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</si>
  <si>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</si>
  <si>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</si>
  <si>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</si>
  <si>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</si>
  <si>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</si>
  <si>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</si>
  <si>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</si>
  <si>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</si>
  <si>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</si>
  <si>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</si>
  <si>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</si>
  <si>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</si>
  <si>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</si>
  <si>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</si>
  <si>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</si>
  <si>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</si>
  <si>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</si>
  <si>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</si>
  <si>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</si>
  <si>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</si>
  <si>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</si>
  <si>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</si>
  <si>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</si>
  <si>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</si>
  <si>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</si>
  <si>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</si>
  <si>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</si>
  <si>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</si>
  <si>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</si>
  <si>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</si>
  <si>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</si>
  <si>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</si>
  <si>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</si>
  <si>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</si>
  <si>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</si>
  <si>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</si>
  <si>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</si>
  <si>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</si>
  <si>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</si>
  <si>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</si>
  <si>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</si>
  <si>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</si>
  <si>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</si>
  <si>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</si>
  <si>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</si>
  <si>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</si>
  <si>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</si>
  <si>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</si>
  <si>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</si>
  <si>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</si>
  <si>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</si>
  <si>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</si>
  <si>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</si>
  <si>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</si>
  <si>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</si>
  <si>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</si>
  <si>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</si>
  <si>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</si>
  <si>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</si>
  <si>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</si>
  <si>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</si>
  <si>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</si>
  <si>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</si>
  <si>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</si>
  <si>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</si>
  <si>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</si>
  <si>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</si>
  <si>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</si>
  <si>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</si>
  <si>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</si>
  <si>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</si>
  <si>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</si>
  <si>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</si>
  <si>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</si>
  <si>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</si>
  <si>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</si>
  <si>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</si>
  <si>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</si>
  <si>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</si>
  <si>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</si>
  <si>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</si>
  <si>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</si>
  <si>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</si>
  <si>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</si>
  <si>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</si>
  <si>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</si>
  <si>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</si>
  <si>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</si>
  <si>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</si>
  <si>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</si>
  <si>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</si>
  <si>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</si>
  <si>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</si>
  <si>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</si>
  <si>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</si>
  <si>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</si>
  <si>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</si>
  <si>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</si>
  <si>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</si>
  <si>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</si>
  <si>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</si>
  <si>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</si>
  <si>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</si>
  <si>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</si>
  <si>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</si>
  <si>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</si>
  <si>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</si>
  <si>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</si>
  <si>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</si>
  <si>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</si>
  <si>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</si>
  <si>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</si>
  <si>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</si>
  <si>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</si>
  <si>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</si>
  <si>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</si>
  <si>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</si>
  <si>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</si>
  <si>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</si>
  <si>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</si>
  <si>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</si>
  <si>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</si>
  <si>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</si>
  <si>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</si>
  <si>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</si>
  <si>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</si>
  <si>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</si>
  <si>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</si>
  <si>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</si>
  <si>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</si>
  <si>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</si>
  <si>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</si>
  <si>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</si>
  <si>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</si>
  <si>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</si>
  <si>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</si>
  <si>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</si>
  <si>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</si>
  <si>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</si>
  <si>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</si>
  <si>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</si>
  <si>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</si>
  <si>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</si>
  <si>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</si>
  <si>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</si>
  <si>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</si>
  <si>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</si>
  <si>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</si>
  <si>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</si>
  <si>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</si>
  <si>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</si>
  <si>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</si>
  <si>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</si>
  <si>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</si>
  <si>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</si>
  <si>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</si>
  <si>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</si>
  <si>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</si>
  <si>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</si>
  <si>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</si>
  <si>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</si>
  <si>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</si>
  <si>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</si>
  <si>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</si>
  <si>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</si>
  <si>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</si>
  <si>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</si>
  <si>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</si>
  <si>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</si>
  <si>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</si>
  <si>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</si>
  <si>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</si>
  <si>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</si>
  <si>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</si>
  <si>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</si>
  <si>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</si>
  <si>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</si>
  <si>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</si>
  <si>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</si>
  <si>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</si>
  <si>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</si>
  <si>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</si>
  <si>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</si>
  <si>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</si>
  <si>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</si>
  <si>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</si>
  <si>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</si>
  <si>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</si>
  <si>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</si>
  <si>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</si>
  <si>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</si>
  <si>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</si>
  <si>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</si>
  <si>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</si>
  <si>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</si>
  <si>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</si>
  <si>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</si>
  <si>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</si>
  <si>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</si>
  <si>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</si>
  <si>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</si>
  <si>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</si>
  <si>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</si>
  <si>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</si>
  <si>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</si>
  <si>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</si>
  <si>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</si>
  <si>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</si>
  <si>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</si>
  <si>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</si>
  <si>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</si>
  <si>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</si>
  <si>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</si>
  <si>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</si>
  <si>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</si>
  <si>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</si>
  <si>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</si>
  <si>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</si>
  <si>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</si>
  <si>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</si>
  <si>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</si>
  <si>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</si>
  <si>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</si>
  <si>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</si>
  <si>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</si>
  <si>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</si>
  <si>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</si>
  <si>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</si>
  <si>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</si>
  <si>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</si>
  <si>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</si>
  <si>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</si>
  <si>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</si>
  <si>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</si>
  <si>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</si>
  <si>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</si>
  <si>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</si>
  <si>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</si>
  <si>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</si>
  <si>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</si>
  <si>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</si>
  <si>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</si>
  <si>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</si>
  <si>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</si>
  <si>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</si>
  <si>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</si>
  <si>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</si>
  <si>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</si>
  <si>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</si>
  <si>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</si>
  <si>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</si>
  <si>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</si>
  <si>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</si>
  <si>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</si>
  <si>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</si>
  <si>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</si>
  <si>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</si>
  <si>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</si>
  <si>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</si>
  <si>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</si>
  <si>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</si>
  <si>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</si>
  <si>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</si>
  <si>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</si>
  <si>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</si>
  <si>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</si>
  <si>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</si>
  <si>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</si>
  <si>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</si>
  <si>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</si>
  <si>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</si>
  <si>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</si>
  <si>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</si>
  <si>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</si>
  <si>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</si>
  <si>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</si>
  <si>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</si>
  <si>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</si>
  <si>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</si>
  <si>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</si>
  <si>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</si>
  <si>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</si>
  <si>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</si>
  <si>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</si>
  <si>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</si>
  <si>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</si>
  <si>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</si>
  <si>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</si>
  <si>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</si>
  <si>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</si>
  <si>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</si>
  <si>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</si>
  <si>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</si>
  <si>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</si>
  <si>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</si>
  <si>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</si>
  <si>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</si>
  <si>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</si>
  <si>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</si>
  <si>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</si>
  <si>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</si>
  <si>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</si>
  <si>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</si>
  <si>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</si>
  <si>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</si>
  <si>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</si>
  <si>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</si>
  <si>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</si>
  <si>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</si>
  <si>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</si>
  <si>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</si>
  <si>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</si>
  <si>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</si>
  <si>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</si>
  <si>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</si>
  <si>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</si>
  <si>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</si>
  <si>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</si>
  <si>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</si>
  <si>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</si>
  <si>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</si>
  <si>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</si>
  <si>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</si>
  <si>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</si>
  <si>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</si>
  <si>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</si>
  <si>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</si>
  <si>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</si>
  <si>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</si>
  <si>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</si>
  <si>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</si>
  <si>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</si>
  <si>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</si>
  <si>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</si>
  <si>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</si>
  <si>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</si>
  <si>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</si>
  <si>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</si>
  <si>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</si>
  <si>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</si>
  <si>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</si>
  <si>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</si>
  <si>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</si>
  <si>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</si>
  <si>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</si>
  <si>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</si>
  <si>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</si>
  <si>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</si>
  <si>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</si>
  <si>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</si>
  <si>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</si>
  <si>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</si>
  <si>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</si>
  <si>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</si>
  <si>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</si>
  <si>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</si>
  <si>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</si>
  <si>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</si>
  <si>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</si>
  <si>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</si>
  <si>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</si>
  <si>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</si>
  <si>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</si>
  <si>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</si>
  <si>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</si>
  <si>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</si>
  <si>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</si>
  <si>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</si>
  <si>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</si>
  <si>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</si>
  <si>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</si>
  <si>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</si>
  <si>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</si>
  <si>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</si>
  <si>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</si>
  <si>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</si>
  <si>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</si>
  <si>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</si>
  <si>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</si>
  <si>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</si>
  <si>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</si>
  <si>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</si>
  <si>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</si>
  <si>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</si>
  <si>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</si>
  <si>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</si>
  <si>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</si>
  <si>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</si>
  <si>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</si>
  <si>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</si>
  <si>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</si>
  <si>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</si>
  <si>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</si>
  <si>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</si>
  <si>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</si>
  <si>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</si>
  <si>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</si>
  <si>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</si>
  <si>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</si>
  <si>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</si>
  <si>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</si>
  <si>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</si>
  <si>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</si>
  <si>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</si>
  <si>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</si>
  <si>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</si>
  <si>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</si>
  <si>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</si>
  <si>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</si>
  <si>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</si>
  <si>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</si>
  <si>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</si>
  <si>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</si>
  <si>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</si>
  <si>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</si>
  <si>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</si>
  <si>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</si>
  <si>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</si>
  <si>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</si>
  <si>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</si>
  <si>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</si>
  <si>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</si>
  <si>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</si>
  <si>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</si>
  <si>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</si>
  <si>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</si>
  <si>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</si>
  <si>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</si>
  <si>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</si>
  <si>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</si>
  <si>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</si>
  <si>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</si>
  <si>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</si>
  <si>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</si>
  <si>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</si>
  <si>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</si>
  <si>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</si>
  <si>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</si>
  <si>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</si>
  <si>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</si>
  <si>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</si>
  <si>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</si>
  <si>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</si>
  <si>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</si>
  <si>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</si>
  <si>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</si>
  <si>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</si>
  <si>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</si>
  <si>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</si>
  <si>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</si>
  <si>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</si>
  <si>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</si>
  <si>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</si>
  <si>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</si>
  <si>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</si>
  <si>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</si>
  <si>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</si>
  <si>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</si>
  <si>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</si>
  <si>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</si>
  <si>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</si>
  <si>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</si>
  <si>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</si>
  <si>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</si>
  <si>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</si>
  <si>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</si>
  <si>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</si>
  <si>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</si>
  <si>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</si>
  <si>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</si>
  <si>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</si>
  <si>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</si>
  <si>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</si>
  <si>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</si>
  <si>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</si>
  <si>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</si>
  <si>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</si>
  <si>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</si>
  <si>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</si>
  <si>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</si>
  <si>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</si>
  <si>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</si>
  <si>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</si>
  <si>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</si>
  <si>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</si>
  <si>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</si>
  <si>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</si>
  <si>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</si>
  <si>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</si>
  <si>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</si>
  <si>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</si>
  <si>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</si>
  <si>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</si>
  <si>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</si>
  <si>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</si>
  <si>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</si>
  <si>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</si>
  <si>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</si>
  <si>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</si>
  <si>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</si>
  <si>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</si>
  <si>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</si>
  <si>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</si>
  <si>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</si>
  <si>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</si>
  <si>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</si>
  <si>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</si>
  <si>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</si>
  <si>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</si>
  <si>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</si>
  <si>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</si>
  <si>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</si>
  <si>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</si>
  <si>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</si>
  <si>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</si>
  <si>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</si>
  <si>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</si>
  <si>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</si>
  <si>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</si>
  <si>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</si>
  <si>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</si>
  <si>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</si>
  <si>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</si>
  <si>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</si>
  <si>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</si>
  <si>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</si>
  <si>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</si>
  <si>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</si>
  <si>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</si>
  <si>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</si>
  <si>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</si>
  <si>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</si>
  <si>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</si>
  <si>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</si>
  <si>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</si>
  <si>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</si>
  <si>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</si>
  <si>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</si>
  <si>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</si>
  <si>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</si>
  <si>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</si>
  <si>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</si>
  <si>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</si>
  <si>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</si>
  <si>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</si>
  <si>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</si>
  <si>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</si>
  <si>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</si>
  <si>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</si>
  <si>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</si>
  <si>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</si>
  <si>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</si>
  <si>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</si>
  <si>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</si>
  <si>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</si>
  <si>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</si>
  <si>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</si>
  <si>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</si>
  <si>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</si>
  <si>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</si>
  <si>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</si>
  <si>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</si>
  <si>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</si>
  <si>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</si>
  <si>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</si>
  <si>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</si>
  <si>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</si>
  <si>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</si>
  <si>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</si>
  <si>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</si>
  <si>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</si>
  <si>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</si>
  <si>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</si>
  <si>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</si>
  <si>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</si>
  <si>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</si>
  <si>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</si>
  <si>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</si>
  <si>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</si>
  <si>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</si>
  <si>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</si>
  <si>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</si>
  <si>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</si>
  <si>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</si>
  <si>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</si>
  <si>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</si>
  <si>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</si>
  <si>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</si>
  <si>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</si>
  <si>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</si>
  <si>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</si>
  <si>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</si>
  <si>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</si>
  <si>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</si>
  <si>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</si>
  <si>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</si>
  <si>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</si>
  <si>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</si>
  <si>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</si>
  <si>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</si>
  <si>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</si>
  <si>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</si>
  <si>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</si>
  <si>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</si>
  <si>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</si>
  <si>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</si>
  <si>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</si>
  <si>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</si>
  <si>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</si>
  <si>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</si>
  <si>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</si>
  <si>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</si>
  <si>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</si>
  <si>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</si>
  <si>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</si>
  <si>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</si>
  <si>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</si>
  <si>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</si>
  <si>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</si>
  <si>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</si>
  <si>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</si>
  <si>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</si>
  <si>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</si>
  <si>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</si>
  <si>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</si>
  <si>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</si>
  <si>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</si>
  <si>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</si>
  <si>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</si>
  <si>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</si>
  <si>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</si>
  <si>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</si>
  <si>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</si>
  <si>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</si>
  <si>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</si>
  <si>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</si>
  <si>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</si>
  <si>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</si>
  <si>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</si>
  <si>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</si>
  <si>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</si>
  <si>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</si>
  <si>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</si>
  <si>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</si>
  <si>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</si>
  <si>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</si>
  <si>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</si>
  <si>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</si>
  <si>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</si>
  <si>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</si>
  <si>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</si>
  <si>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</si>
  <si>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</si>
  <si>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</si>
  <si>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</si>
  <si>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</si>
  <si>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</si>
  <si>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</si>
  <si>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</si>
  <si>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</si>
  <si>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</si>
  <si>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</si>
  <si>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</si>
  <si>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</si>
  <si>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</si>
  <si>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</si>
  <si>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</si>
  <si>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</si>
  <si>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</si>
  <si>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</si>
  <si>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</si>
  <si>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</si>
  <si>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</si>
  <si>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</si>
  <si>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</si>
  <si>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</si>
  <si>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</si>
  <si>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</si>
  <si>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</si>
  <si>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</si>
  <si>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</si>
  <si>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</si>
  <si>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</si>
  <si>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</si>
  <si>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</si>
  <si>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</si>
  <si>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</si>
  <si>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</si>
  <si>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</si>
  <si>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</si>
  <si>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</si>
  <si>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</si>
  <si>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</si>
  <si>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</si>
  <si>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</si>
  <si>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</si>
  <si>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</si>
  <si>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</si>
  <si>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</si>
  <si>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</si>
  <si>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</si>
  <si>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</si>
  <si>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</si>
  <si>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</si>
  <si>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</si>
  <si>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</si>
  <si>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</si>
  <si>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</si>
  <si>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</si>
  <si>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</si>
  <si>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</si>
  <si>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</si>
  <si>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</si>
  <si>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</si>
  <si>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</si>
  <si>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</si>
  <si>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</si>
  <si>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</si>
  <si>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</si>
  <si>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</si>
  <si>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</si>
  <si>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</si>
  <si>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</si>
  <si>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</si>
  <si>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</si>
  <si>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</si>
  <si>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</si>
  <si>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</si>
  <si>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</si>
  <si>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</si>
  <si>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</si>
  <si>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</si>
  <si>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</si>
  <si>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</si>
  <si>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</si>
  <si>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</si>
  <si>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</si>
  <si>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</si>
  <si>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</si>
  <si>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</si>
  <si>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</si>
  <si>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</si>
  <si>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</si>
  <si>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</si>
  <si>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</si>
  <si>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</si>
  <si>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</si>
  <si>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</si>
  <si>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</si>
  <si>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</si>
  <si>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</si>
  <si>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</si>
  <si>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</si>
  <si>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</si>
  <si>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</si>
  <si>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</si>
  <si>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</si>
  <si>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</si>
  <si>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</si>
  <si>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</si>
  <si>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</si>
  <si>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</si>
  <si>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</si>
  <si>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</si>
  <si>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</si>
  <si>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</si>
  <si>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</si>
  <si>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</si>
  <si>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</si>
  <si>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</si>
  <si>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</si>
  <si>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</si>
  <si>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</si>
  <si>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</si>
  <si>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</si>
  <si>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</si>
  <si>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</si>
  <si>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</si>
  <si>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</si>
  <si>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</si>
  <si>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</si>
  <si>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</si>
  <si>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</si>
  <si>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</si>
  <si>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</si>
  <si>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</si>
  <si>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</si>
  <si>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</si>
  <si>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</si>
  <si>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</si>
  <si>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</si>
  <si>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</si>
  <si>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</si>
  <si>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</si>
  <si>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</si>
  <si>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</si>
  <si>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</si>
  <si>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</si>
  <si>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</si>
  <si>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</si>
  <si>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</si>
  <si>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</si>
  <si>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</si>
  <si>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</si>
  <si>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</si>
  <si>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</si>
  <si>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</si>
  <si>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</si>
  <si>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</si>
  <si>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</si>
  <si>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</si>
  <si>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</si>
  <si>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</si>
  <si>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</si>
  <si>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</si>
  <si>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</si>
  <si>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</si>
  <si>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</si>
  <si>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</si>
  <si>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</si>
  <si>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</si>
  <si>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</si>
  <si>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</si>
  <si>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</si>
  <si>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</si>
  <si>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</si>
  <si>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</si>
  <si>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</si>
  <si>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</si>
  <si>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</si>
  <si>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</si>
  <si>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</si>
  <si>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</si>
  <si>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</si>
  <si>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</si>
  <si>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</si>
  <si>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</si>
  <si>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</si>
  <si>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</si>
  <si>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</si>
  <si>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</si>
  <si>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</si>
  <si>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</si>
  <si>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</si>
  <si>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</si>
  <si>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</si>
  <si>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</si>
  <si>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</si>
  <si>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</si>
  <si>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</si>
  <si>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</si>
  <si>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</si>
  <si>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</si>
  <si>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</si>
  <si>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</si>
  <si>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</si>
  <si>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</si>
  <si>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</si>
  <si>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</si>
  <si>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</si>
  <si>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</si>
  <si>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</si>
  <si>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</si>
  <si>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</si>
  <si>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</si>
  <si>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</si>
  <si>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</si>
  <si>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</si>
  <si>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</si>
  <si>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</si>
  <si>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</si>
  <si>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</si>
  <si>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</si>
  <si>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</si>
  <si>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</si>
  <si>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</si>
  <si>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</si>
  <si>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</si>
  <si>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</si>
  <si>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</si>
  <si>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</si>
  <si>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</si>
  <si>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</si>
  <si>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</si>
  <si>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</si>
  <si>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</si>
  <si>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</si>
  <si>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</si>
  <si>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</si>
  <si>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</si>
  <si>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</si>
  <si>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</si>
  <si>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</si>
  <si>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</si>
  <si>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</si>
  <si>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</si>
  <si>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</si>
  <si>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</si>
  <si>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</si>
  <si>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</si>
  <si>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</si>
  <si>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</si>
  <si>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</si>
  <si>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</si>
  <si>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</si>
  <si>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</si>
  <si>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</si>
  <si>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</si>
  <si>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</si>
  <si>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</si>
  <si>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</si>
  <si>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</si>
  <si>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</si>
  <si>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</si>
  <si>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</si>
  <si>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</si>
  <si>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</si>
  <si>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</si>
  <si>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</si>
  <si>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</si>
  <si>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</si>
  <si>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</si>
  <si>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</si>
  <si>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</si>
  <si>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</si>
  <si>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</si>
  <si>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</si>
  <si>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</si>
  <si>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</si>
  <si>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</si>
  <si>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</si>
  <si>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</si>
  <si>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</si>
  <si>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</si>
  <si>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</si>
  <si>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</si>
  <si>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</si>
  <si>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</si>
  <si>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</si>
  <si>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</si>
  <si>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</si>
  <si>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</si>
  <si>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</si>
  <si>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</si>
  <si>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</si>
  <si>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</si>
  <si>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</si>
  <si>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</si>
  <si>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</si>
  <si>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</si>
  <si>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</si>
  <si>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</si>
  <si>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</si>
  <si>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</si>
  <si>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</si>
  <si>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</si>
  <si>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</si>
  <si>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</si>
  <si>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</si>
  <si>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</si>
  <si>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</si>
  <si>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</si>
  <si>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</si>
  <si>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</si>
  <si>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</si>
  <si>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</si>
  <si>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</si>
  <si>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</si>
  <si>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</si>
  <si>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</si>
  <si>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</si>
  <si>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</si>
  <si>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</si>
  <si>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</si>
  <si>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</si>
  <si>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</si>
  <si>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</si>
  <si>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</si>
  <si>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</si>
  <si>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</si>
  <si>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</si>
  <si>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</si>
  <si>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</si>
  <si>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</si>
  <si>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</si>
  <si>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</si>
  <si>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</si>
  <si>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</si>
  <si>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</si>
  <si>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</si>
  <si>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</si>
  <si>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</si>
  <si>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</si>
  <si>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</si>
  <si>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</si>
  <si>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</si>
  <si>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</si>
  <si>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</si>
  <si>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</si>
  <si>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</si>
  <si>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</si>
  <si>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</si>
  <si>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</si>
  <si>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</si>
  <si>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</si>
  <si>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</si>
  <si>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</si>
  <si>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</si>
  <si>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</si>
  <si>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</si>
  <si>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</si>
  <si>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</si>
  <si>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</si>
  <si>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</si>
  <si>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</si>
  <si>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</si>
  <si>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</si>
  <si>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</si>
  <si>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</si>
  <si>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</si>
  <si>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</si>
  <si>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</si>
  <si>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</si>
  <si>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</si>
  <si>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</si>
  <si>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</si>
  <si>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</si>
  <si>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</si>
  <si>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</si>
  <si>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</si>
  <si>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</si>
  <si>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</si>
  <si>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</si>
  <si>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</si>
  <si>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</si>
  <si>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</si>
  <si>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</si>
  <si>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</si>
  <si>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</si>
  <si>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</si>
  <si>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</si>
  <si>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</si>
  <si>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</si>
  <si>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</si>
  <si>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</si>
  <si>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</si>
  <si>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</si>
  <si>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</si>
  <si>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</si>
  <si>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</si>
  <si>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</si>
  <si>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</si>
  <si>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</si>
  <si>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</si>
  <si>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</si>
  <si>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</si>
  <si>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</si>
  <si>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</si>
  <si>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</si>
  <si>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</si>
  <si>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</si>
  <si>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</si>
  <si>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</si>
  <si>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</si>
  <si>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</si>
  <si>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</si>
  <si>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</si>
  <si>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</si>
  <si>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</si>
  <si>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</si>
  <si>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</si>
  <si>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</si>
  <si>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</si>
  <si>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</si>
  <si>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</si>
  <si>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</si>
  <si>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</si>
  <si>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</si>
  <si>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</si>
  <si>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</si>
  <si>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</si>
  <si>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</si>
  <si>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</si>
  <si>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</si>
  <si>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</si>
  <si>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</si>
  <si>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</si>
  <si>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</si>
  <si>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</si>
  <si>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</si>
  <si>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</si>
  <si>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</si>
  <si>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</si>
  <si>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</si>
  <si>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</si>
  <si>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</si>
  <si>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</si>
  <si>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</si>
  <si>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</si>
  <si>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</si>
  <si>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</si>
  <si>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</si>
  <si>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</si>
  <si>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</si>
  <si>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</si>
  <si>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</si>
  <si>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</si>
  <si>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</si>
  <si>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</si>
  <si>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</si>
  <si>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</si>
  <si>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</si>
  <si>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</si>
  <si>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</si>
  <si>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</si>
  <si>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</si>
  <si>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</si>
  <si>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</si>
  <si>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</si>
  <si>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</si>
  <si>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</si>
  <si>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</si>
  <si>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</si>
  <si>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</si>
  <si>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</si>
  <si>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</si>
  <si>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</si>
  <si>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</si>
  <si>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</si>
  <si>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</si>
  <si>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</si>
  <si>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</si>
  <si>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</si>
  <si>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</si>
  <si>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</si>
  <si>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</si>
  <si>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</si>
  <si>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</si>
  <si>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</si>
  <si>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</si>
  <si>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</si>
  <si>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</si>
  <si>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</si>
  <si>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</si>
  <si>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</si>
  <si>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</si>
  <si>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</si>
  <si>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</si>
  <si>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</si>
  <si>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</si>
  <si>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</si>
  <si>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</si>
  <si>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</si>
  <si>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</si>
  <si>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</si>
  <si>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</si>
  <si>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</si>
  <si>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</si>
  <si>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</si>
  <si>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</si>
  <si>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</si>
  <si>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</si>
  <si>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</si>
  <si>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</si>
  <si>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</si>
  <si>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</si>
  <si>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</si>
  <si>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</si>
  <si>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</si>
  <si>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</si>
  <si>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</si>
  <si>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</si>
  <si>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</si>
  <si>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</si>
  <si>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</si>
  <si>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</si>
  <si>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</si>
  <si>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</si>
  <si>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</si>
  <si>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</si>
  <si>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</si>
  <si>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</si>
  <si>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</si>
  <si>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</si>
  <si>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</si>
  <si>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</si>
  <si>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</si>
  <si>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</si>
  <si>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</si>
  <si>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</si>
  <si>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</si>
  <si>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</si>
  <si>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</si>
  <si>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</si>
  <si>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</si>
  <si>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</si>
  <si>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</si>
  <si>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</si>
  <si>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</si>
  <si>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</si>
  <si>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</si>
  <si>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</si>
  <si>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</si>
  <si>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</si>
  <si>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</si>
  <si>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</si>
  <si>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</si>
  <si>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</si>
  <si>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</si>
  <si>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</si>
  <si>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</si>
  <si>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</si>
  <si>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</si>
  <si>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</si>
  <si>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</si>
  <si>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</si>
  <si>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</si>
  <si>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</si>
  <si>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</si>
  <si>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</si>
  <si>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</si>
  <si>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</si>
  <si>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</si>
  <si>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</si>
  <si>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</si>
  <si>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</si>
  <si>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</si>
  <si>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</si>
  <si>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</si>
  <si>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</si>
  <si>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</si>
  <si>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</si>
  <si>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</si>
  <si>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</si>
  <si>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</si>
  <si>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</si>
  <si>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</si>
  <si>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</si>
  <si>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</si>
  <si>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</si>
  <si>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</si>
  <si>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</si>
  <si>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</si>
  <si>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</si>
  <si>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</si>
  <si>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</si>
  <si>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</si>
  <si>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</si>
  <si>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</si>
  <si>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</si>
  <si>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</si>
  <si>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</si>
  <si>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</si>
  <si>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</si>
  <si>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</si>
  <si>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</si>
  <si>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</si>
  <si>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</si>
  <si>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</si>
  <si>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</si>
  <si>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</si>
  <si>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</si>
  <si>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</si>
  <si>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</si>
  <si>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</si>
  <si>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</si>
  <si>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</si>
  <si>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</si>
  <si>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</si>
  <si>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</si>
  <si>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</si>
  <si>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</si>
  <si>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</si>
  <si>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</si>
  <si>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</si>
  <si>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</si>
  <si>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</si>
  <si>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</si>
  <si>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</si>
  <si>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</si>
  <si>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</si>
  <si>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</si>
  <si>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</si>
  <si>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</si>
  <si>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</si>
  <si>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</si>
  <si>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</si>
  <si>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</si>
  <si>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</si>
  <si>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</si>
  <si>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</si>
  <si>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</si>
  <si>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</si>
  <si>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</si>
  <si>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</si>
  <si>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</si>
  <si>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</si>
  <si>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</si>
  <si>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</si>
  <si>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</si>
  <si>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</si>
  <si>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</si>
  <si>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</si>
  <si>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</si>
  <si>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</si>
  <si>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</si>
  <si>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</si>
  <si>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</si>
  <si>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</si>
  <si>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</si>
  <si>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</si>
  <si>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</si>
  <si>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</si>
  <si>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</si>
  <si>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</si>
  <si>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</si>
  <si>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</si>
  <si>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</si>
  <si>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</si>
  <si>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</si>
  <si>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</si>
  <si>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</si>
  <si>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</si>
  <si>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</si>
  <si>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</si>
  <si>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</si>
  <si>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</si>
  <si>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</si>
  <si>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</si>
  <si>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</si>
  <si>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</si>
  <si>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</si>
  <si>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</si>
  <si>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</si>
  <si>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</si>
  <si>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</si>
  <si>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</si>
  <si>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</si>
  <si>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</si>
  <si>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</si>
  <si>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</si>
  <si>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</si>
  <si>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</si>
  <si>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</si>
  <si>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</si>
  <si>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</si>
  <si>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</si>
  <si>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</si>
  <si>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</si>
  <si>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</si>
  <si>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</si>
  <si>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</si>
  <si>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</si>
  <si>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</si>
  <si>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</si>
  <si>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</si>
  <si>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</si>
  <si>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</si>
  <si>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</si>
  <si>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</si>
  <si>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</si>
  <si>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</si>
  <si>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</si>
  <si>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</si>
  <si>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</si>
  <si>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</si>
  <si>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</si>
  <si>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</si>
  <si>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</si>
  <si>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</si>
  <si>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</si>
  <si>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</si>
  <si>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</si>
  <si>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</si>
  <si>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</si>
  <si>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</si>
  <si>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</si>
  <si>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</si>
  <si>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</si>
  <si>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</si>
  <si>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</si>
  <si>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</si>
  <si>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</si>
  <si>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</si>
  <si>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</si>
  <si>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</si>
  <si>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</si>
  <si>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</si>
  <si>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</si>
  <si>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</si>
  <si>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</si>
  <si>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</si>
  <si>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</si>
  <si>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</si>
  <si>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</si>
  <si>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</si>
  <si>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</si>
  <si>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</si>
  <si>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</si>
  <si>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</si>
  <si>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</si>
  <si>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</si>
  <si>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</si>
  <si>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</si>
  <si>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</si>
  <si>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</si>
  <si>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</si>
  <si>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</si>
  <si>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</si>
  <si>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</si>
  <si>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</si>
  <si>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</si>
  <si>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</si>
  <si>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</si>
  <si>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</si>
  <si>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</si>
  <si>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</si>
  <si>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</si>
  <si>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</si>
  <si>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</si>
  <si>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</si>
  <si>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</si>
  <si>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</si>
  <si>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</si>
  <si>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</si>
  <si>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</si>
  <si>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</si>
  <si>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</si>
  <si>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</si>
  <si>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</si>
  <si>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</si>
  <si>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</si>
  <si>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</si>
  <si>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</si>
  <si>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</si>
  <si>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</si>
  <si>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</si>
  <si>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</si>
  <si>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</si>
  <si>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</si>
  <si>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</si>
  <si>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</si>
  <si>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</si>
  <si>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</si>
  <si>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</si>
  <si>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</si>
  <si>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</si>
  <si>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</si>
  <si>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</si>
  <si>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</si>
  <si>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</si>
  <si>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</si>
  <si>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</si>
  <si>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</si>
  <si>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</si>
  <si>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</si>
  <si>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</si>
  <si>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</si>
  <si>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</si>
  <si>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</si>
  <si>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</si>
  <si>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</si>
  <si>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</si>
  <si>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</si>
  <si>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</si>
  <si>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</si>
  <si>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</si>
  <si>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</si>
  <si>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</si>
  <si>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</si>
  <si>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</si>
  <si>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</si>
  <si>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</si>
  <si>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</si>
  <si>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</si>
  <si>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</si>
  <si>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</si>
  <si>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</si>
  <si>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</si>
  <si>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</si>
  <si>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</si>
  <si>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</si>
  <si>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</si>
  <si>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</si>
  <si>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</si>
  <si>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</si>
  <si>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</si>
  <si>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</si>
  <si>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</si>
  <si>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</si>
  <si>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</si>
  <si>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</si>
  <si>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</si>
  <si>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</si>
  <si>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</si>
  <si>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</si>
  <si>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</si>
  <si>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</si>
  <si>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</si>
  <si>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</si>
  <si>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</si>
  <si>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</si>
  <si>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</si>
  <si>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</si>
  <si>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</si>
  <si>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</si>
  <si>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</si>
  <si>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</si>
  <si>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</si>
  <si>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</si>
  <si>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</si>
  <si>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</si>
  <si>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</si>
  <si>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</si>
  <si>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</si>
  <si>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</si>
  <si>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</si>
  <si>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</si>
  <si>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</si>
  <si>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</si>
  <si>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</si>
  <si>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</si>
  <si>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</si>
  <si>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</si>
  <si>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</si>
  <si>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</si>
  <si>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</si>
  <si>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</si>
  <si>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</si>
  <si>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</si>
  <si>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</si>
  <si>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</si>
  <si>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</si>
  <si>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</si>
  <si>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</si>
  <si>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</si>
  <si>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</si>
  <si>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</si>
  <si>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</si>
  <si>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</si>
  <si>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</si>
  <si>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</si>
  <si>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</si>
  <si>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</si>
  <si>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</si>
  <si>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</si>
  <si>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</si>
  <si>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</si>
  <si>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</si>
  <si>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</si>
  <si>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</si>
  <si>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</si>
  <si>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</si>
  <si>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</si>
  <si>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</si>
  <si>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</si>
  <si>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</si>
  <si>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</si>
  <si>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</si>
  <si>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</si>
  <si>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</si>
  <si>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</si>
  <si>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</si>
  <si>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</si>
  <si>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</si>
  <si>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</si>
  <si>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</si>
  <si>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</si>
  <si>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</si>
  <si>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</si>
  <si>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</si>
  <si>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</si>
  <si>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</si>
  <si>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</si>
  <si>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</si>
  <si>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</si>
  <si>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</si>
  <si>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</si>
  <si>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</si>
  <si>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</si>
  <si>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</si>
  <si>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</si>
  <si>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</si>
  <si>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</si>
  <si>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</si>
  <si>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</si>
  <si>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</si>
  <si>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</si>
  <si>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</si>
  <si>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</si>
  <si>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</si>
  <si>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</si>
  <si>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</si>
  <si>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</si>
  <si>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</si>
  <si>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</si>
  <si>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</si>
  <si>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</si>
  <si>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</si>
  <si>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</si>
  <si>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</si>
  <si>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</si>
  <si>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</si>
  <si>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</si>
  <si>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</si>
  <si>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</si>
  <si>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</si>
  <si>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</si>
  <si>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</si>
  <si>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</si>
  <si>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</si>
  <si>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</si>
  <si>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</si>
  <si>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</si>
  <si>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</si>
  <si>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</si>
  <si>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</si>
  <si>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</si>
  <si>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</si>
  <si>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</si>
  <si>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</si>
  <si>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</si>
  <si>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</si>
  <si>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</si>
  <si>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</si>
  <si>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</si>
  <si>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</si>
  <si>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</si>
  <si>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</si>
  <si>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</si>
  <si>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</si>
  <si>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</si>
  <si>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</si>
  <si>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</si>
  <si>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</si>
  <si>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</si>
  <si>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</si>
  <si>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</si>
  <si>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</si>
  <si>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</si>
  <si>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</si>
  <si>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</si>
  <si>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</si>
  <si>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</si>
  <si>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</si>
  <si>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</si>
  <si>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</si>
  <si>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</si>
  <si>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</si>
  <si>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</si>
  <si>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</si>
  <si>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</si>
  <si>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</si>
  <si>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</si>
  <si>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</si>
  <si>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</si>
  <si>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</si>
  <si>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</si>
  <si>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</si>
  <si>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</si>
  <si>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</si>
  <si>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</si>
  <si>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</si>
  <si>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</si>
  <si>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</si>
  <si>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</si>
  <si>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</si>
  <si>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</si>
  <si>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</si>
  <si>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</si>
  <si>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</si>
  <si>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</si>
  <si>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</si>
  <si>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</si>
  <si>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</si>
  <si>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</si>
  <si>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</si>
  <si>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</si>
  <si>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</si>
  <si>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</si>
  <si>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</si>
  <si>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</si>
  <si>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</si>
  <si>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</si>
  <si>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</si>
  <si>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</si>
  <si>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</si>
  <si>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</si>
  <si>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</si>
  <si>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</si>
  <si>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</si>
  <si>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</si>
  <si>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</si>
  <si>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</si>
  <si>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</si>
  <si>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</si>
  <si>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</si>
  <si>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</si>
  <si>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</si>
  <si>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</si>
  <si>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</si>
  <si>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</si>
  <si>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</si>
  <si>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</si>
  <si>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</si>
  <si>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</si>
  <si>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</si>
  <si>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</si>
  <si>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</si>
  <si>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</si>
  <si>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</si>
  <si>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</si>
  <si>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</si>
  <si>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</si>
  <si>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</si>
  <si>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</si>
  <si>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</si>
  <si>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</si>
  <si>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</si>
  <si>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</si>
  <si>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</si>
  <si>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</si>
  <si>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</si>
  <si>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</si>
  <si>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</si>
  <si>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</si>
  <si>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</si>
  <si>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</si>
  <si>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</si>
  <si>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</si>
  <si>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</si>
  <si>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</si>
  <si>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</si>
  <si>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</si>
  <si>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</si>
  <si>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</si>
  <si>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</si>
  <si>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</si>
  <si>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</si>
  <si>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</si>
  <si>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</si>
  <si>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</si>
  <si>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</si>
  <si>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</si>
  <si>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</si>
  <si>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</si>
  <si>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</si>
  <si>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</si>
  <si>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</si>
  <si>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</si>
  <si>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</si>
  <si>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</si>
  <si>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</si>
  <si>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</si>
  <si>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</si>
  <si>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</si>
  <si>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</si>
  <si>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</si>
  <si>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</si>
  <si>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</si>
  <si>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</si>
  <si>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</si>
  <si>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</si>
  <si>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</si>
  <si>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</si>
  <si>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</si>
  <si>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</si>
  <si>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</si>
  <si>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</si>
  <si>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</si>
  <si>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</si>
  <si>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</si>
  <si>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</si>
  <si>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</si>
  <si>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</si>
  <si>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</si>
  <si>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</si>
  <si>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</si>
  <si>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</si>
  <si>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</si>
  <si>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</si>
  <si>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</si>
  <si>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</si>
  <si>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</si>
  <si>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</si>
  <si>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</si>
  <si>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</si>
  <si>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</si>
  <si>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</si>
  <si>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</si>
  <si>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</si>
  <si>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</si>
  <si>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</si>
  <si>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</si>
  <si>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</si>
  <si>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</si>
  <si>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</si>
  <si>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</si>
  <si>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</si>
  <si>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</si>
  <si>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</si>
  <si>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</si>
  <si>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</si>
  <si>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</si>
  <si>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</si>
  <si>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</si>
  <si>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</si>
  <si>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</si>
  <si>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</si>
  <si>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</si>
  <si>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</si>
  <si>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</si>
  <si>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</si>
  <si>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</si>
  <si>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</si>
  <si>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</si>
  <si>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</si>
  <si>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</si>
  <si>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</si>
  <si>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</si>
  <si>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</si>
  <si>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</si>
  <si>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</si>
  <si>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</si>
  <si>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</si>
  <si>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</si>
  <si>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</si>
  <si>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</si>
  <si>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</si>
  <si>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</si>
  <si>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</si>
  <si>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</si>
  <si>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</si>
  <si>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</si>
  <si>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</si>
  <si>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</si>
  <si>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</si>
  <si>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</si>
  <si>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</si>
  <si>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</si>
  <si>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</si>
  <si>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</si>
  <si>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</si>
  <si>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</si>
  <si>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</si>
  <si>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</si>
  <si>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</si>
  <si>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</si>
  <si>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</si>
  <si>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</si>
  <si>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</si>
  <si>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</si>
  <si>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</si>
  <si>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</si>
  <si>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</si>
  <si>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</si>
  <si>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</si>
  <si>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</si>
  <si>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</si>
  <si>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</si>
  <si>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</si>
  <si>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</si>
  <si>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</si>
  <si>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</si>
  <si>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</si>
  <si>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</si>
  <si>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</si>
  <si>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</si>
  <si>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</si>
  <si>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</si>
  <si>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</si>
  <si>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</si>
  <si>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</si>
  <si>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</si>
  <si>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</si>
  <si>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</si>
  <si>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</si>
  <si>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</si>
  <si>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</si>
  <si>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</si>
  <si>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</si>
  <si>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</si>
  <si>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</si>
  <si>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</si>
  <si>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</si>
  <si>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</si>
  <si>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</si>
  <si>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</si>
  <si>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</si>
  <si>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</si>
  <si>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</si>
  <si>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</si>
  <si>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</si>
  <si>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</si>
  <si>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</si>
  <si>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</si>
  <si>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</si>
  <si>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</si>
  <si>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</si>
  <si>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</si>
  <si>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</si>
  <si>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</si>
  <si>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</si>
  <si>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</si>
  <si>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</si>
  <si>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</si>
  <si>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</si>
  <si>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</si>
  <si>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</si>
  <si>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</si>
  <si>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</si>
  <si>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</si>
  <si>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</si>
  <si>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</si>
  <si>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</si>
  <si>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</si>
  <si>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</si>
  <si>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</si>
  <si>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</si>
  <si>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</si>
  <si>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</si>
  <si>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</si>
  <si>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</si>
  <si>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</si>
  <si>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</si>
  <si>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</si>
  <si>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</si>
  <si>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</si>
  <si>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</si>
  <si>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</si>
  <si>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</si>
  <si>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</si>
  <si>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</si>
  <si>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</si>
  <si>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</si>
  <si>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</si>
  <si>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</si>
  <si>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</si>
  <si>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</si>
  <si>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</si>
  <si>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</si>
  <si>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</si>
  <si>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</si>
  <si>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</si>
  <si>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</si>
  <si>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</si>
  <si>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</si>
  <si>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</si>
  <si>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</si>
  <si>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</si>
  <si>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</si>
  <si>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</si>
  <si>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</si>
  <si>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</si>
  <si>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</si>
  <si>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</si>
  <si>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</si>
  <si>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</si>
  <si>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</si>
  <si>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</si>
  <si>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</si>
  <si>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</si>
  <si>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</si>
  <si>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</si>
  <si>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</si>
  <si>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</si>
  <si>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</si>
  <si>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</si>
  <si>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</si>
  <si>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</si>
  <si>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</si>
  <si>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</si>
  <si>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</si>
  <si>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</si>
  <si>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</si>
  <si>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</si>
  <si>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</si>
  <si>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</si>
  <si>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</si>
  <si>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</si>
  <si>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</si>
  <si>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</si>
  <si>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</si>
  <si>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</si>
  <si>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</si>
  <si>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</si>
  <si>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</si>
  <si>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</si>
  <si>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</si>
  <si>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</si>
  <si>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</si>
  <si>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</si>
  <si>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</si>
  <si>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</si>
  <si>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</si>
  <si>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</si>
  <si>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</si>
  <si>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</si>
  <si>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</si>
  <si>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</si>
  <si>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</si>
  <si>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</si>
  <si>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</si>
  <si>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</si>
  <si>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</si>
  <si>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</si>
  <si>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</si>
  <si>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</si>
  <si>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</si>
  <si>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</si>
  <si>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</si>
  <si>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</si>
  <si>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</si>
  <si>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</si>
  <si>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</si>
  <si>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</si>
  <si>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</si>
  <si>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</si>
  <si>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</si>
  <si>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</si>
  <si>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</si>
  <si>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</si>
  <si>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</si>
  <si>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</si>
  <si>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</si>
  <si>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</si>
  <si>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</si>
  <si>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</si>
  <si>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</si>
  <si>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</si>
  <si>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</si>
  <si>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</si>
  <si>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</si>
  <si>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</si>
  <si>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</si>
  <si>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</si>
  <si>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</si>
  <si>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</si>
  <si>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</si>
  <si>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</si>
  <si>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</si>
  <si>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</si>
  <si>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</si>
  <si>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</si>
  <si>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</si>
  <si>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</si>
  <si>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</si>
  <si>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</si>
  <si>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</si>
  <si>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</si>
  <si>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</si>
  <si>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</si>
  <si>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</si>
  <si>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</si>
  <si>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</si>
  <si>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</si>
  <si>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</si>
  <si>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</si>
  <si>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</si>
  <si>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</si>
  <si>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</si>
  <si>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</si>
  <si>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</si>
  <si>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</si>
  <si>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</si>
  <si>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</si>
  <si>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</si>
  <si>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</si>
  <si>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</si>
  <si>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</si>
  <si>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</si>
  <si>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</si>
  <si>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</si>
  <si>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</si>
  <si>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</si>
  <si>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</si>
  <si>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</si>
  <si>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</si>
  <si>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</si>
  <si>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</si>
  <si>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</si>
  <si>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</si>
  <si>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</si>
  <si>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</si>
  <si>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</si>
  <si>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</si>
  <si>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</si>
  <si>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</si>
  <si>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</si>
  <si>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</si>
  <si>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</si>
  <si>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</si>
  <si>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</si>
  <si>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</si>
  <si>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</si>
  <si>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</si>
  <si>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</si>
  <si>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</si>
  <si>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</si>
  <si>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</si>
  <si>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</si>
  <si>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</si>
  <si>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</si>
  <si>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</si>
  <si>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</si>
  <si>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</si>
  <si>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</si>
  <si>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</si>
  <si>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</si>
  <si>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</si>
  <si>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</si>
  <si>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</si>
  <si>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</si>
  <si>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</si>
  <si>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</si>
  <si>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</si>
  <si>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</si>
  <si>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</si>
  <si>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</si>
  <si>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</si>
  <si>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</si>
  <si>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</si>
  <si>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</si>
  <si>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</si>
  <si>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</si>
  <si>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</si>
  <si>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</si>
  <si>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</si>
  <si>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</si>
  <si>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</si>
  <si>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</si>
  <si>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</si>
  <si>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</si>
  <si>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</si>
  <si>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</si>
  <si>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</si>
  <si>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</si>
  <si>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</si>
  <si>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</si>
  <si>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</si>
  <si>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</si>
  <si>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</si>
  <si>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</si>
  <si>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</si>
  <si>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</si>
  <si>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</si>
  <si>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</si>
  <si>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</si>
  <si>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</si>
  <si>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</si>
  <si>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</si>
  <si>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</si>
  <si>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</si>
  <si>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</si>
  <si>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</si>
  <si>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</si>
  <si>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</si>
  <si>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</si>
  <si>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</si>
  <si>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</si>
  <si>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</si>
  <si>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</si>
  <si>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</si>
  <si>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</si>
  <si>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</si>
  <si>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</si>
  <si>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</si>
  <si>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</si>
  <si>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</si>
  <si>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</si>
  <si>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</si>
  <si>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</si>
  <si>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</si>
  <si>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</si>
  <si>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</si>
  <si>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</si>
  <si>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</si>
  <si>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</si>
  <si>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</si>
  <si>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</si>
  <si>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</si>
  <si>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</si>
  <si>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</si>
  <si>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</si>
  <si>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</si>
  <si>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</si>
  <si>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</si>
  <si>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</si>
  <si>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</si>
  <si>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</si>
  <si>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</si>
  <si>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</si>
  <si>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</si>
  <si>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</si>
  <si>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</si>
  <si>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</si>
  <si>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</si>
  <si>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</si>
  <si>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</si>
  <si>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</si>
  <si>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</si>
  <si>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</si>
  <si>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</si>
  <si>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</si>
  <si>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</si>
  <si>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</si>
  <si>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</si>
  <si>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</si>
  <si>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</si>
  <si>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</si>
  <si>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</si>
  <si>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</si>
  <si>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</si>
  <si>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</si>
  <si>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</si>
  <si>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</si>
  <si>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</si>
  <si>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</si>
  <si>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</si>
  <si>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</si>
  <si>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</si>
  <si>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</si>
  <si>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</si>
  <si>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</si>
  <si>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</si>
  <si>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</si>
  <si>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</si>
  <si>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</si>
  <si>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</si>
  <si>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</si>
  <si>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</si>
  <si>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</si>
  <si>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</si>
  <si>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</si>
  <si>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</si>
  <si>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</si>
  <si>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</si>
  <si>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</si>
  <si>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</si>
  <si>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</si>
  <si>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</si>
  <si>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</si>
  <si>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</si>
  <si>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</si>
  <si>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</si>
  <si>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</si>
  <si>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</si>
  <si>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</si>
  <si>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</si>
  <si>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</si>
  <si>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</si>
  <si>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</si>
  <si>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</si>
  <si>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</si>
  <si>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</si>
  <si>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</si>
  <si>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</si>
  <si>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</si>
  <si>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</si>
  <si>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</si>
  <si>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</si>
  <si>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</si>
  <si>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</si>
  <si>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</si>
  <si>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</si>
  <si>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</si>
  <si>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</si>
  <si>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</si>
  <si>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</si>
  <si>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</si>
  <si>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</si>
  <si>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</si>
  <si>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</si>
  <si>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</si>
  <si>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</si>
  <si>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</si>
  <si>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</si>
  <si>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</si>
  <si>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</si>
  <si>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</si>
  <si>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</si>
  <si>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</si>
  <si>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</si>
  <si>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</si>
  <si>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</si>
  <si>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</si>
  <si>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</si>
  <si>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</si>
  <si>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</si>
  <si>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</si>
  <si>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</si>
  <si>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</si>
  <si>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</si>
  <si>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</si>
  <si>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</si>
  <si>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</si>
  <si>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</si>
  <si>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</si>
  <si>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</si>
  <si>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</si>
  <si>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</si>
  <si>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</si>
  <si>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</si>
  <si>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</si>
  <si>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</si>
  <si>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</si>
  <si>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</si>
  <si>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</si>
  <si>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</si>
  <si>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</si>
  <si>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</si>
  <si>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</si>
  <si>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</si>
  <si>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</si>
  <si>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</si>
  <si>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</si>
  <si>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</si>
  <si>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</si>
  <si>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</si>
  <si>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</si>
  <si>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</si>
  <si>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</si>
  <si>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</si>
  <si>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</si>
  <si>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</si>
  <si>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</si>
  <si>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</si>
  <si>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</si>
  <si>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</si>
  <si>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</si>
  <si>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</si>
  <si>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</si>
  <si>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</si>
  <si>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</si>
  <si>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</si>
  <si>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</si>
  <si>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</si>
  <si>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</si>
  <si>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</si>
  <si>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</si>
  <si>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</si>
  <si>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</si>
  <si>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</si>
  <si>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</si>
  <si>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</si>
  <si>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</si>
  <si>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</si>
  <si>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</si>
  <si>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</si>
  <si>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</si>
  <si>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</si>
  <si>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</si>
  <si>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</si>
  <si>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</si>
  <si>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</si>
  <si>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</si>
  <si>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</si>
  <si>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</si>
  <si>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</si>
  <si>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</si>
  <si>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</si>
  <si>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</si>
  <si>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</si>
  <si>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</si>
  <si>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</si>
  <si>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</si>
  <si>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</si>
  <si>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</si>
  <si>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</si>
  <si>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</si>
  <si>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</si>
  <si>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</si>
  <si>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</si>
  <si>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</si>
  <si>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</si>
  <si>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</si>
  <si>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</si>
  <si>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</si>
  <si>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</si>
  <si>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</si>
  <si>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</si>
  <si>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</si>
  <si>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</si>
  <si>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</si>
  <si>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</si>
  <si>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</si>
  <si>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</si>
  <si>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</si>
  <si>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</si>
  <si>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</si>
  <si>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</si>
  <si>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</si>
  <si>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</si>
  <si>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</si>
  <si>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</si>
  <si>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</si>
  <si>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</si>
  <si>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</si>
  <si>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</si>
  <si>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</si>
  <si>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</si>
  <si>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</si>
  <si>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</si>
  <si>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</si>
  <si>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</si>
  <si>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</si>
  <si>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</si>
  <si>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</si>
  <si>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</si>
  <si>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</si>
  <si>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</si>
  <si>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</si>
  <si>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</si>
  <si>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</si>
  <si>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</si>
  <si>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</si>
  <si>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</si>
  <si>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</si>
  <si>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</si>
  <si>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</si>
  <si>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</si>
  <si>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</si>
  <si>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</si>
  <si>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</si>
  <si>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</si>
  <si>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</si>
  <si>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</si>
  <si>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</si>
  <si>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</si>
  <si>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</si>
  <si>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</si>
  <si>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</si>
  <si>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</si>
  <si>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</si>
  <si>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</si>
  <si>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</si>
  <si>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</si>
  <si>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</si>
  <si>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</si>
  <si>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</si>
  <si>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</si>
  <si>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</si>
  <si>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</si>
  <si>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</si>
  <si>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</si>
  <si>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</si>
  <si>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</si>
  <si>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</si>
  <si>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</si>
  <si>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</si>
  <si>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</si>
  <si>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</si>
  <si>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</si>
  <si>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</si>
  <si>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</si>
  <si>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</si>
  <si>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</si>
  <si>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</si>
  <si>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</si>
  <si>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</si>
  <si>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</si>
  <si>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</si>
  <si>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</si>
  <si>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</si>
  <si>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</si>
  <si>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</si>
  <si>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</si>
  <si>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</si>
  <si>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</si>
  <si>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</si>
  <si>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</si>
  <si>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</si>
  <si>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</si>
  <si>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</si>
  <si>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</si>
  <si>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</si>
  <si>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</si>
  <si>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</si>
  <si>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</si>
  <si>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</si>
  <si>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</si>
  <si>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</si>
  <si>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</si>
  <si>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</si>
  <si>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</si>
  <si>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</si>
  <si>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</si>
  <si>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</si>
  <si>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</si>
  <si>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</si>
  <si>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</si>
  <si>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</si>
  <si>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</si>
  <si>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</si>
  <si>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</si>
  <si>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</si>
  <si>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</si>
  <si>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</si>
  <si>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</si>
  <si>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</si>
  <si>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</si>
  <si>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</si>
  <si>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</si>
  <si>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</si>
  <si>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</si>
  <si>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</si>
  <si>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</si>
  <si>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</si>
  <si>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</si>
  <si>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</si>
  <si>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</si>
  <si>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</si>
  <si>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</si>
  <si>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</si>
  <si>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</si>
  <si>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</si>
  <si>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</si>
  <si>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</si>
  <si>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</si>
  <si>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</si>
  <si>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</si>
  <si>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</si>
  <si>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</si>
  <si>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</si>
  <si>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</si>
  <si>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</si>
  <si>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</si>
  <si>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</si>
  <si>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</si>
  <si>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</si>
  <si>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</si>
  <si>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</si>
  <si>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</si>
  <si>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</si>
  <si>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</si>
  <si>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</si>
  <si>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</si>
  <si>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</si>
  <si>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</si>
  <si>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</si>
  <si>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</si>
  <si>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</si>
  <si>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</si>
  <si>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</si>
  <si>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</si>
  <si>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</si>
  <si>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</si>
  <si>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</si>
  <si>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</si>
  <si>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</si>
  <si>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</si>
  <si>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</si>
  <si>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</si>
  <si>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</si>
  <si>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</si>
  <si>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</si>
  <si>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</si>
  <si>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</si>
  <si>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</si>
  <si>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</si>
  <si>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</si>
  <si>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</si>
  <si>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</si>
  <si>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</si>
  <si>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</si>
  <si>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</si>
  <si>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</si>
  <si>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</si>
  <si>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</si>
  <si>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</si>
  <si>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</si>
  <si>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</si>
  <si>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</si>
  <si>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</si>
  <si>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</si>
  <si>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</si>
  <si>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</si>
  <si>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</si>
  <si>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</si>
  <si>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</si>
  <si>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</si>
  <si>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</si>
  <si>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</si>
  <si>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</si>
  <si>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</si>
  <si>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</si>
  <si>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</si>
  <si>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</si>
  <si>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</si>
  <si>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</si>
  <si>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</si>
  <si>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</si>
  <si>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</si>
  <si>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</si>
  <si>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</si>
  <si>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</si>
  <si>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</si>
  <si>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</si>
  <si>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</si>
  <si>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</si>
  <si>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</si>
  <si>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</si>
  <si>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</si>
  <si>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</si>
  <si>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</si>
  <si>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</si>
  <si>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</si>
  <si>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</si>
  <si>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</si>
  <si>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</si>
  <si>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</si>
  <si>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</si>
  <si>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</si>
  <si>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</si>
  <si>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</si>
  <si>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</si>
  <si>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</si>
  <si>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</si>
  <si>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</si>
  <si>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</si>
  <si>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</si>
  <si>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</si>
  <si>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</si>
  <si>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</si>
  <si>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</si>
  <si>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</si>
  <si>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</si>
  <si>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</si>
  <si>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</si>
  <si>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</si>
  <si>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</si>
  <si>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</si>
  <si>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</si>
  <si>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</si>
  <si>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</si>
  <si>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</si>
  <si>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</si>
  <si>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</si>
  <si>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</si>
  <si>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</si>
  <si>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</si>
  <si>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</si>
  <si>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</si>
  <si>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</si>
  <si>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</si>
  <si>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</si>
  <si>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</si>
  <si>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</si>
  <si>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</si>
  <si>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</si>
  <si>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</si>
  <si>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</si>
  <si>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</si>
  <si>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</si>
  <si>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</si>
  <si>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</si>
  <si>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</si>
  <si>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</si>
  <si>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</si>
  <si>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</si>
  <si>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</si>
  <si>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</si>
  <si>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</si>
  <si>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</si>
  <si>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</si>
  <si>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</si>
  <si>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</si>
  <si>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</si>
  <si>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</si>
  <si>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</si>
  <si>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</si>
  <si>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</si>
  <si>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</si>
  <si>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</si>
  <si>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</si>
  <si>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</si>
  <si>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</si>
  <si>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</si>
  <si>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</si>
  <si>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</si>
  <si>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</si>
  <si>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</si>
  <si>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</si>
  <si>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</si>
  <si>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</si>
  <si>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</si>
  <si>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</si>
  <si>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</si>
  <si>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</si>
  <si>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</si>
  <si>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</si>
  <si>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</si>
  <si>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</si>
  <si>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</si>
  <si>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</si>
  <si>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</si>
  <si>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</si>
  <si>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</si>
  <si>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</si>
  <si>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</si>
  <si>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</si>
  <si>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</si>
  <si>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</si>
  <si>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</si>
  <si>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</si>
  <si>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</si>
  <si>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</si>
  <si>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</si>
  <si>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</si>
  <si>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</si>
  <si>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</si>
  <si>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</si>
  <si>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</si>
  <si>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</si>
  <si>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</si>
  <si>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</si>
  <si>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</si>
  <si>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</si>
  <si>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</si>
  <si>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</si>
  <si>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</si>
  <si>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</si>
  <si>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</si>
  <si>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</si>
  <si>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</si>
  <si>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</si>
  <si>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</si>
  <si>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</si>
  <si>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</si>
  <si>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</si>
  <si>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</si>
  <si>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</si>
  <si>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</si>
  <si>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</si>
  <si>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</si>
  <si>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</si>
  <si>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</si>
  <si>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</si>
  <si>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</si>
  <si>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</si>
  <si>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</si>
  <si>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</si>
  <si>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</si>
  <si>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</si>
  <si>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</si>
  <si>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</si>
  <si>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</si>
  <si>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</si>
  <si>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</si>
  <si>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</si>
  <si>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</si>
  <si>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</si>
  <si>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</si>
  <si>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</si>
  <si>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</si>
  <si>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</si>
  <si>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</si>
  <si>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</si>
  <si>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</si>
  <si>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</si>
  <si>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</si>
  <si>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</si>
  <si>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</si>
  <si>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</si>
  <si>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</si>
  <si>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</si>
  <si>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</si>
  <si>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</si>
  <si>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</si>
  <si>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</si>
  <si>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</si>
  <si>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</si>
  <si>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</si>
  <si>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</si>
  <si>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</si>
  <si>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</si>
  <si>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</si>
  <si>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</si>
  <si>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</si>
  <si>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</si>
  <si>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</si>
  <si>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</si>
  <si>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</si>
  <si>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</si>
  <si>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</si>
  <si>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</si>
  <si>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</si>
  <si>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</si>
  <si>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</si>
  <si>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</si>
  <si>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</si>
  <si>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</si>
  <si>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</si>
  <si>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</si>
  <si>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</si>
  <si>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</si>
  <si>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</si>
  <si>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</si>
  <si>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</si>
  <si>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</si>
  <si>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</si>
  <si>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</si>
  <si>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</si>
  <si>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</si>
  <si>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</si>
  <si>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</si>
  <si>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</si>
  <si>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</si>
  <si>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</si>
  <si>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</si>
  <si>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</si>
  <si>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</si>
  <si>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</si>
  <si>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</si>
  <si>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</si>
  <si>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</si>
  <si>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</si>
  <si>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</si>
  <si>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</si>
  <si>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</si>
  <si>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</si>
  <si>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</si>
  <si>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</si>
  <si>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</si>
  <si>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</si>
  <si>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</si>
  <si>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</si>
  <si>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</si>
  <si>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</si>
  <si>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</si>
  <si>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</si>
  <si>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</si>
  <si>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</si>
  <si>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</si>
  <si>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</si>
  <si>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</si>
  <si>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</si>
  <si>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</si>
  <si>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</si>
  <si>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</si>
  <si>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</si>
  <si>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</si>
  <si>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</si>
  <si>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</si>
  <si>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</si>
  <si>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</si>
  <si>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</si>
  <si>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</si>
  <si>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</si>
  <si>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</si>
  <si>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</si>
  <si>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</si>
  <si>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</si>
  <si>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</si>
  <si>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</si>
  <si>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</si>
  <si>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</si>
  <si>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</si>
  <si>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</si>
  <si>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</si>
  <si>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</si>
  <si>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</si>
  <si>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</si>
  <si>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</si>
  <si>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</si>
  <si>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</si>
  <si>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</si>
  <si>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</si>
  <si>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</si>
  <si>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</si>
  <si>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</si>
  <si>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</si>
  <si>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</si>
  <si>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</si>
  <si>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</si>
  <si>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</si>
  <si>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</si>
  <si>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</si>
  <si>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</si>
  <si>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</si>
  <si>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</si>
  <si>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</si>
  <si>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</si>
  <si>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</si>
  <si>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</si>
  <si>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</si>
  <si>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</si>
  <si>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</si>
  <si>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</si>
  <si>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</si>
  <si>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</si>
  <si>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</si>
  <si>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</si>
  <si>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</si>
  <si>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</si>
  <si>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</si>
  <si>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</si>
  <si>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</si>
  <si>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</si>
  <si>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</si>
  <si>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</si>
  <si>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</si>
  <si>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</si>
  <si>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</si>
  <si>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</si>
  <si>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</si>
  <si>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</si>
  <si>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</si>
  <si>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</si>
  <si>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</si>
  <si>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</si>
  <si>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</si>
  <si>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</si>
  <si>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</si>
  <si>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</si>
  <si>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</si>
  <si>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</si>
  <si>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</si>
  <si>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</si>
  <si>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</si>
  <si>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</si>
  <si>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</si>
  <si>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</si>
  <si>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</si>
  <si>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</si>
  <si>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</si>
  <si>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</si>
  <si>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</si>
  <si>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</si>
  <si>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</si>
  <si>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</si>
  <si>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</si>
  <si>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</si>
  <si>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</si>
  <si>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</si>
  <si>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</si>
  <si>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</si>
  <si>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</si>
  <si>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</si>
  <si>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</si>
  <si>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</si>
  <si>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</si>
  <si>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</si>
  <si>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</si>
  <si>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</si>
  <si>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</si>
  <si>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</si>
  <si>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</si>
  <si>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</si>
  <si>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</si>
  <si>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</si>
  <si>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</si>
  <si>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</si>
  <si>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</si>
  <si>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</si>
  <si>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</si>
  <si>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</si>
  <si>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</si>
  <si>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</si>
  <si>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</si>
  <si>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</si>
  <si>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</si>
  <si>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</si>
  <si>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</si>
  <si>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</si>
  <si>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</si>
  <si>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</si>
  <si>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</si>
  <si>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</si>
  <si>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</si>
  <si>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</si>
  <si>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</si>
  <si>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</si>
  <si>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</si>
  <si>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</si>
  <si>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</si>
  <si>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</si>
  <si>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</si>
  <si>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</si>
  <si>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</si>
  <si>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</si>
  <si>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</si>
  <si>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</si>
  <si>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</si>
  <si>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</si>
  <si>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</si>
  <si>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</si>
  <si>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</si>
  <si>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</si>
  <si>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</si>
  <si>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</si>
  <si>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</si>
  <si>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</si>
  <si>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</si>
  <si>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</si>
  <si>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</si>
  <si>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</si>
  <si>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</si>
  <si>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</si>
  <si>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</si>
  <si>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</si>
  <si>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</si>
  <si>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</si>
  <si>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</si>
  <si>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</si>
  <si>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</si>
  <si>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</si>
  <si>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</si>
  <si>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</si>
  <si>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</si>
  <si>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</si>
  <si>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</si>
  <si>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</si>
  <si>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</si>
  <si>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</si>
  <si>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</si>
  <si>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</si>
  <si>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</si>
  <si>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</si>
  <si>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</si>
  <si>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</si>
  <si>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</si>
  <si>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</si>
  <si>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</si>
  <si>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</si>
  <si>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</si>
  <si>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</si>
  <si>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</si>
  <si>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</si>
  <si>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</si>
  <si>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</si>
  <si>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</si>
  <si>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</si>
  <si>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</si>
  <si>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</si>
  <si>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</si>
  <si>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</si>
  <si>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</si>
  <si>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</si>
  <si>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</si>
  <si>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</si>
  <si>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</si>
  <si>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</si>
  <si>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</si>
  <si>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</si>
  <si>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</si>
  <si>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</si>
  <si>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</si>
  <si>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</si>
  <si>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</si>
  <si>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</si>
  <si>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</si>
  <si>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</si>
  <si>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</si>
  <si>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</si>
  <si>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</si>
  <si>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</si>
  <si>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</si>
  <si>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</si>
  <si>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</si>
  <si>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</si>
  <si>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</si>
  <si>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</si>
  <si>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</si>
  <si>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</si>
  <si>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</si>
  <si>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</si>
  <si>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</si>
  <si>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</si>
  <si>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</si>
  <si>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</si>
  <si>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</si>
  <si>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</si>
  <si>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</si>
  <si>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</si>
  <si>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</si>
  <si>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</si>
  <si>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</si>
  <si>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</si>
  <si>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</si>
  <si>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</si>
  <si>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</si>
  <si>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</si>
  <si>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</si>
  <si>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</si>
  <si>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</si>
  <si>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</si>
  <si>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</si>
  <si>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</si>
  <si>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</si>
  <si>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</si>
  <si>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</si>
  <si>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</si>
  <si>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</si>
  <si>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</si>
  <si>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</si>
  <si>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</si>
  <si>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</si>
  <si>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</si>
  <si>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</si>
  <si>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</si>
  <si>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</si>
  <si>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</si>
  <si>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</si>
  <si>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</si>
  <si>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</si>
  <si>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</si>
  <si>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</si>
  <si>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</si>
  <si>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</si>
  <si>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</si>
  <si>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</si>
  <si>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</si>
  <si>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</si>
  <si>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</si>
  <si>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</si>
  <si>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</si>
  <si>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</si>
  <si>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</si>
  <si>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</si>
  <si>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</si>
  <si>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</si>
  <si>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</si>
  <si>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</si>
  <si>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</si>
  <si>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</si>
  <si>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</si>
  <si>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</si>
  <si>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</si>
  <si>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</si>
  <si>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</si>
  <si>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</si>
  <si>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</si>
  <si>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</si>
  <si>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</si>
  <si>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</si>
  <si>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</si>
  <si>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</si>
  <si>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</si>
  <si>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</si>
  <si>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</si>
  <si>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</si>
  <si>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</si>
  <si>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</si>
  <si>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</si>
  <si>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</si>
  <si>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</si>
  <si>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</si>
  <si>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</si>
  <si>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</si>
  <si>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</si>
  <si>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</si>
  <si>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</si>
  <si>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</si>
  <si>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</si>
  <si>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</si>
  <si>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</si>
  <si>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</si>
  <si>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</si>
  <si>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</si>
  <si>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</si>
  <si>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</si>
  <si>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</si>
  <si>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</si>
  <si>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</si>
  <si>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</si>
  <si>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</si>
  <si>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</si>
  <si>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</si>
  <si>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</si>
  <si>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</si>
  <si>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</si>
  <si>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</si>
  <si>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</si>
  <si>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</si>
  <si>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</si>
  <si>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</si>
  <si>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</si>
  <si>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</si>
  <si>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</si>
  <si>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</si>
  <si>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</si>
  <si>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</si>
  <si>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</si>
  <si>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</si>
  <si>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</si>
  <si>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</si>
  <si>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</si>
  <si>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</si>
  <si>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</si>
  <si>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</si>
  <si>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</si>
  <si>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</si>
  <si>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</si>
  <si>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</si>
  <si>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</si>
  <si>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</si>
  <si>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</si>
  <si>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</si>
  <si>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</si>
  <si>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</si>
  <si>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</si>
  <si>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</si>
  <si>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</si>
  <si>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</si>
  <si>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</si>
  <si>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</si>
  <si>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</si>
  <si>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</si>
  <si>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</si>
  <si>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</si>
  <si>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</si>
  <si>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</si>
  <si>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</si>
  <si>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</si>
  <si>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</si>
  <si>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</si>
  <si>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</si>
  <si>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</si>
  <si>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</si>
  <si>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</si>
  <si>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</si>
  <si>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</si>
  <si>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</si>
  <si>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</si>
  <si>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</si>
  <si>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</si>
  <si>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</si>
  <si>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</si>
  <si>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</si>
  <si>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</si>
  <si>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</si>
  <si>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</si>
  <si>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</si>
  <si>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</si>
  <si>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</si>
  <si>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</si>
  <si>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</si>
  <si>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</si>
  <si>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</si>
  <si>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</si>
  <si>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</si>
  <si>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</si>
  <si>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</si>
  <si>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</si>
  <si>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</si>
  <si>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</si>
  <si>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</si>
  <si>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</si>
  <si>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</si>
  <si>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</si>
  <si>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</si>
  <si>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</si>
  <si>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</si>
  <si>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</si>
  <si>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</si>
  <si>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</si>
  <si>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</si>
  <si>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</si>
  <si>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</si>
  <si>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</si>
  <si>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</si>
  <si>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</si>
  <si>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</si>
  <si>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</si>
  <si>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</si>
  <si>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</si>
  <si>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</si>
  <si>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</si>
  <si>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</si>
  <si>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</si>
  <si>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</si>
  <si>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</si>
  <si>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</si>
  <si>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</si>
  <si>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</si>
  <si>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</si>
  <si>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</si>
  <si>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</si>
  <si>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</si>
  <si>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</si>
  <si>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</si>
  <si>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</si>
  <si>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</si>
  <si>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</si>
  <si>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</si>
  <si>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</si>
  <si>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</si>
  <si>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</si>
  <si>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</si>
  <si>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</si>
  <si>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</si>
  <si>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</si>
  <si>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</si>
  <si>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</si>
  <si>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</si>
  <si>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</si>
  <si>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</si>
  <si>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</si>
  <si>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</si>
  <si>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</si>
  <si>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</si>
  <si>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</si>
  <si>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</si>
  <si>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</si>
  <si>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</si>
  <si>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</si>
  <si>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</si>
  <si>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</si>
  <si>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</si>
  <si>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</si>
  <si>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</si>
  <si>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</si>
  <si>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</si>
  <si>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</si>
  <si>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</si>
  <si>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</si>
  <si>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</si>
  <si>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</si>
  <si>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</si>
  <si>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</si>
  <si>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</si>
  <si>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</si>
  <si>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</si>
  <si>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</si>
  <si>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</si>
  <si>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</si>
  <si>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</si>
  <si>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</si>
  <si>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</si>
  <si>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</si>
  <si>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</si>
  <si>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</si>
  <si>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</si>
  <si>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</si>
  <si>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</si>
  <si>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</si>
  <si>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</si>
  <si>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</si>
  <si>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</si>
  <si>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</si>
  <si>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</si>
  <si>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</si>
  <si>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</si>
  <si>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</si>
  <si>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</si>
  <si>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</si>
  <si>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</si>
  <si>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</si>
  <si>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</si>
  <si>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</si>
  <si>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</si>
  <si>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</si>
  <si>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</si>
  <si>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</si>
  <si>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</si>
  <si>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</si>
  <si>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</si>
  <si>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</si>
  <si>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</si>
  <si>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</si>
  <si>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</si>
  <si>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</si>
  <si>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</si>
  <si>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</si>
  <si>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</si>
  <si>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</si>
  <si>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</si>
  <si>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</si>
  <si>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</si>
  <si>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</si>
  <si>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</si>
  <si>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</si>
  <si>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</si>
  <si>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</si>
  <si>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</si>
  <si>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</si>
  <si>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</si>
  <si>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</si>
  <si>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</si>
  <si>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</si>
  <si>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</si>
  <si>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</si>
  <si>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</si>
  <si>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</si>
  <si>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</si>
  <si>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</si>
  <si>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</si>
  <si>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</si>
  <si>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</si>
  <si>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</si>
  <si>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</si>
  <si>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</si>
  <si>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</si>
  <si>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</si>
  <si>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</si>
  <si>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</si>
  <si>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</si>
  <si>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</si>
  <si>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</si>
  <si>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</si>
  <si>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</si>
  <si>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</si>
  <si>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</si>
  <si>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</si>
  <si>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</si>
  <si>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</si>
  <si>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</si>
  <si>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</si>
  <si>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</si>
  <si>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</si>
  <si>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</si>
  <si>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</si>
  <si>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</si>
  <si>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</si>
  <si>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</si>
  <si>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</si>
  <si>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</si>
  <si>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</si>
  <si>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</si>
  <si>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</si>
  <si>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</si>
  <si>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</si>
  <si>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</si>
  <si>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</si>
  <si>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</si>
  <si>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</si>
  <si>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</si>
  <si>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</si>
  <si>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</si>
  <si>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</si>
  <si>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</si>
  <si>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</si>
  <si>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</si>
  <si>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</si>
  <si>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</si>
  <si>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</si>
  <si>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</si>
  <si>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</si>
  <si>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</si>
  <si>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</si>
  <si>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</si>
  <si>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</si>
  <si>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</si>
  <si>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</si>
  <si>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</si>
  <si>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</si>
  <si>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</si>
  <si>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</si>
  <si>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</si>
  <si>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</si>
  <si>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</si>
  <si>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</si>
  <si>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</si>
  <si>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</si>
  <si>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</si>
  <si>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</si>
  <si>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</si>
  <si>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</si>
  <si>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</si>
  <si>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</si>
  <si>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</si>
  <si>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</si>
  <si>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</si>
  <si>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</si>
  <si>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</si>
  <si>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</si>
  <si>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</si>
  <si>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</si>
  <si>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</si>
  <si>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</si>
  <si>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</si>
  <si>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</si>
  <si>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</si>
  <si>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</si>
  <si>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</si>
  <si>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</si>
  <si>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</si>
  <si>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</si>
  <si>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</si>
  <si>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</si>
  <si>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</si>
  <si>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</si>
  <si>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</si>
  <si>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</si>
  <si>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</si>
  <si>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</si>
  <si>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</si>
  <si>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</si>
  <si>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</si>
  <si>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</si>
  <si>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</si>
  <si>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</si>
  <si>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</si>
  <si>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</si>
  <si>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</si>
  <si>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</si>
  <si>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</si>
  <si>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</si>
  <si>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</si>
  <si>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</si>
  <si>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</si>
  <si>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</si>
  <si>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</si>
  <si>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</si>
  <si>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</si>
  <si>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</si>
  <si>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</si>
  <si>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</si>
  <si>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</si>
  <si>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</si>
  <si>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</si>
  <si>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</si>
  <si>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</si>
  <si>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</si>
  <si>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</si>
  <si>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</si>
  <si>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</si>
  <si>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</si>
  <si>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</si>
  <si>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</si>
  <si>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</si>
  <si>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</si>
  <si>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</si>
  <si>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</si>
  <si>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</si>
  <si>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</si>
  <si>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</si>
  <si>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</si>
  <si>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</si>
  <si>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</si>
  <si>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</si>
  <si>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</si>
  <si>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</si>
  <si>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</si>
  <si>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</si>
  <si>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</si>
  <si>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</si>
  <si>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</si>
  <si>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</si>
  <si>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</si>
  <si>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</si>
  <si>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</si>
  <si>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</si>
  <si>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</si>
  <si>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</si>
  <si>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</si>
  <si>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</si>
  <si>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</si>
  <si>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</si>
  <si>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</si>
  <si>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</si>
  <si>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</si>
  <si>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</si>
  <si>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</si>
  <si>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</si>
  <si>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</si>
  <si>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</si>
  <si>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</si>
  <si>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</si>
  <si>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</si>
  <si>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</si>
  <si>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</si>
  <si>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</si>
  <si>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</si>
  <si>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</si>
  <si>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</si>
  <si>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</si>
  <si>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</si>
  <si>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</si>
  <si>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</si>
  <si>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</si>
  <si>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</si>
  <si>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</si>
  <si>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</si>
  <si>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</si>
  <si>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</si>
  <si>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</si>
  <si>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</si>
  <si>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</si>
  <si>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</si>
  <si>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</si>
  <si>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</si>
  <si>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</si>
  <si>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</si>
  <si>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</si>
  <si>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</si>
  <si>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</si>
  <si>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</si>
  <si>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</si>
  <si>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</si>
  <si>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</si>
  <si>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</si>
  <si>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</si>
  <si>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</si>
  <si>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</si>
  <si>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</si>
  <si>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</si>
  <si>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</si>
  <si>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</si>
  <si>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</si>
  <si>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</si>
  <si>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</si>
  <si>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</si>
  <si>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</si>
  <si>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</si>
  <si>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</si>
  <si>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</si>
  <si>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</si>
  <si>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</si>
  <si>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</si>
  <si>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</si>
  <si>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</si>
  <si>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</si>
  <si>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</si>
  <si>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</si>
  <si>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</si>
  <si>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</si>
  <si>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</si>
  <si>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</si>
  <si>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</si>
  <si>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</si>
  <si>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</si>
  <si>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</si>
  <si>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</si>
  <si>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</si>
  <si>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</si>
  <si>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</si>
  <si>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</si>
  <si>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</si>
  <si>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</si>
  <si>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</si>
  <si>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</si>
  <si>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</si>
  <si>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</si>
  <si>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</si>
  <si>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</si>
  <si>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</si>
  <si>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</si>
  <si>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</si>
  <si>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</si>
  <si>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</si>
  <si>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</si>
  <si>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</si>
  <si>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</si>
  <si>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</si>
  <si>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</si>
  <si>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</si>
  <si>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</si>
  <si>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</si>
  <si>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</si>
  <si>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</si>
  <si>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</si>
  <si>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</si>
  <si>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</si>
  <si>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</si>
  <si>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</si>
  <si>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</si>
  <si>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</si>
  <si>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</si>
  <si>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</si>
  <si>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</si>
  <si>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</si>
  <si>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</si>
  <si>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</si>
  <si>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</si>
  <si>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</si>
  <si>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</si>
  <si>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</si>
  <si>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</si>
  <si>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</si>
  <si>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</si>
  <si>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</si>
  <si>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</si>
  <si>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</si>
  <si>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</si>
  <si>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</si>
  <si>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</si>
  <si>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</si>
  <si>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</si>
  <si>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</si>
  <si>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</si>
  <si>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</si>
  <si>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</si>
  <si>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</si>
  <si>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</si>
  <si>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</si>
  <si>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</si>
  <si>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</si>
  <si>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</si>
  <si>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</si>
  <si>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</si>
  <si>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</si>
  <si>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</si>
  <si>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</si>
  <si>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</si>
  <si>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</si>
  <si>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</si>
  <si>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</si>
  <si>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</si>
  <si>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</si>
  <si>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</si>
  <si>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</si>
  <si>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</si>
  <si>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</si>
  <si>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</si>
  <si>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</si>
  <si>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</si>
  <si>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</si>
  <si>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</si>
  <si>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</si>
  <si>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</si>
  <si>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</si>
  <si>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</si>
  <si>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</si>
  <si>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</si>
  <si>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</si>
  <si>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</si>
  <si>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</si>
  <si>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</si>
  <si>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</si>
  <si>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</si>
  <si>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</si>
  <si>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</si>
  <si>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</si>
  <si>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</si>
  <si>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</si>
  <si>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</si>
  <si>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</si>
  <si>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</si>
  <si>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</si>
  <si>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</si>
  <si>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</si>
  <si>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</si>
  <si>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</si>
  <si>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</si>
  <si>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</si>
  <si>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</si>
  <si>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</si>
  <si>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</si>
  <si>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</si>
  <si>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</si>
  <si>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</si>
  <si>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</si>
  <si>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</si>
  <si>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</si>
  <si>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</si>
  <si>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</si>
  <si>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</si>
  <si>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</si>
  <si>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</si>
  <si>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</si>
  <si>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</si>
  <si>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</si>
  <si>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</si>
  <si>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</si>
  <si>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</si>
  <si>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</si>
  <si>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</si>
  <si>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</si>
  <si>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</si>
  <si>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</si>
  <si>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</si>
  <si>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</si>
  <si>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</si>
  <si>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</si>
  <si>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</si>
  <si>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</si>
  <si>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</si>
  <si>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</si>
  <si>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</si>
  <si>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</si>
  <si>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</si>
  <si>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</si>
  <si>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</si>
  <si>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</si>
  <si>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</si>
  <si>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</si>
  <si>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</si>
  <si>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</si>
  <si>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</si>
  <si>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</si>
  <si>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</si>
  <si>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</si>
  <si>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</si>
  <si>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</si>
  <si>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</si>
  <si>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</si>
  <si>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</si>
  <si>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</si>
  <si>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</si>
  <si>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</si>
  <si>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</si>
  <si>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</si>
  <si>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</si>
  <si>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</si>
  <si>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</si>
  <si>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</si>
  <si>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</si>
  <si>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</si>
  <si>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</si>
  <si>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</si>
  <si>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</si>
  <si>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</si>
  <si>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</si>
  <si>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</si>
  <si>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</si>
  <si>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</si>
  <si>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</si>
  <si>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</si>
  <si>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</si>
  <si>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</si>
  <si>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</si>
  <si>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</si>
  <si>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</si>
  <si>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</si>
  <si>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</si>
  <si>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</si>
  <si>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</si>
  <si>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</si>
  <si>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</si>
  <si>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</si>
  <si>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</si>
  <si>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</si>
  <si>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</si>
  <si>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</si>
  <si>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</si>
  <si>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</si>
  <si>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</si>
  <si>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</si>
  <si>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</si>
  <si>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</si>
  <si>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</si>
  <si>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</si>
  <si>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</si>
  <si>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</si>
  <si>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</si>
  <si>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</si>
  <si>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</si>
  <si>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</si>
  <si>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</si>
  <si>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</si>
  <si>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</si>
  <si>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</si>
  <si>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</si>
  <si>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</si>
  <si>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</si>
  <si>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</si>
  <si>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</si>
  <si>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</si>
  <si>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</si>
  <si>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</si>
  <si>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</si>
  <si>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</si>
  <si>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</si>
  <si>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</si>
  <si>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</si>
  <si>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</si>
  <si>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</si>
  <si>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</si>
  <si>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</si>
  <si>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</si>
  <si>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</si>
  <si>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</si>
  <si>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</si>
  <si>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</si>
  <si>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</si>
  <si>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</si>
  <si>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</si>
  <si>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</si>
  <si>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</si>
  <si>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</si>
  <si>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</si>
  <si>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</si>
  <si>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</si>
  <si>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</si>
  <si>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</si>
  <si>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</si>
  <si>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</si>
  <si>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</si>
  <si>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</si>
  <si>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</si>
  <si>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</si>
  <si>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</si>
  <si>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</si>
  <si>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</si>
  <si>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</si>
  <si>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</si>
  <si>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</si>
  <si>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</si>
  <si>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</si>
  <si>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</si>
  <si>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</si>
  <si>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</si>
  <si>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</si>
  <si>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</si>
  <si>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</si>
  <si>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</si>
  <si>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</si>
  <si>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</si>
  <si>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</si>
  <si>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</si>
  <si>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</si>
  <si>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</si>
  <si>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</si>
  <si>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</si>
  <si>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</si>
  <si>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</si>
  <si>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</si>
  <si>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</si>
  <si>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</si>
  <si>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</si>
  <si>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</si>
  <si>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</si>
  <si>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</si>
  <si>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</si>
  <si>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</si>
  <si>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</si>
  <si>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</si>
  <si>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</si>
  <si>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</si>
  <si>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</si>
  <si>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</si>
  <si>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</si>
  <si>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</si>
  <si>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</si>
  <si>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</si>
  <si>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</si>
  <si>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</si>
  <si>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</si>
  <si>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</si>
  <si>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</si>
  <si>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</si>
  <si>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</si>
  <si>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</si>
  <si>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</si>
  <si>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</si>
  <si>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</si>
  <si>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</si>
  <si>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</si>
  <si>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</si>
  <si>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</si>
  <si>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</si>
  <si>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</si>
  <si>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</si>
  <si>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</si>
  <si>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</si>
  <si>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</si>
  <si>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</si>
  <si>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</si>
  <si>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</si>
  <si>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</si>
  <si>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</si>
  <si>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</si>
  <si>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</si>
  <si>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</si>
  <si>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</si>
  <si>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</si>
  <si>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</si>
  <si>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</si>
  <si>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</si>
  <si>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</si>
  <si>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</si>
  <si>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</si>
  <si>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</si>
  <si>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</si>
  <si>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</si>
  <si>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</si>
  <si>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</si>
  <si>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</si>
  <si>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</si>
  <si>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</si>
  <si>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</si>
  <si>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</si>
  <si>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</si>
  <si>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</si>
  <si>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</si>
  <si>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</si>
  <si>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</si>
  <si>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</si>
  <si>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</si>
  <si>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</si>
  <si>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</si>
  <si>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</si>
  <si>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</si>
  <si>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</si>
  <si>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</si>
  <si>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</si>
  <si>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</si>
  <si>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</si>
  <si>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</si>
  <si>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</si>
  <si>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</si>
  <si>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</si>
  <si>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</si>
  <si>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</si>
  <si>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</si>
  <si>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</si>
  <si>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</si>
  <si>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</si>
  <si>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</si>
  <si>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</si>
  <si>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</si>
  <si>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</si>
  <si>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</si>
  <si>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</si>
  <si>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</si>
  <si>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</si>
  <si>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</si>
  <si>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</si>
  <si>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</si>
  <si>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</si>
  <si>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</si>
  <si>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</si>
  <si>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</si>
  <si>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</si>
  <si>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</si>
  <si>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</si>
  <si>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</si>
  <si>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</si>
  <si>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</si>
  <si>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</si>
  <si>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</si>
  <si>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</si>
  <si>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</si>
  <si>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</si>
  <si>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</si>
  <si>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</si>
  <si>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</si>
  <si>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</si>
  <si>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</si>
  <si>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</si>
  <si>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</si>
  <si>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</si>
  <si>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</si>
  <si>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</si>
  <si>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</si>
  <si>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</si>
  <si>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</si>
  <si>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</si>
  <si>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</si>
  <si>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</si>
  <si>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</si>
  <si>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</si>
  <si>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</si>
  <si>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</si>
  <si>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</si>
  <si>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</si>
  <si>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</si>
  <si>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</si>
  <si>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</si>
  <si>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</si>
  <si>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</si>
  <si>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</si>
  <si>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</si>
  <si>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</si>
  <si>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</si>
  <si>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</si>
  <si>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</si>
  <si>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</si>
  <si>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</si>
  <si>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</si>
  <si>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</si>
  <si>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</si>
  <si>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</si>
  <si>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</si>
  <si>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</si>
  <si>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</si>
  <si>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</si>
  <si>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</si>
  <si>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</si>
  <si>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</si>
  <si>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</si>
  <si>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</si>
  <si>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</si>
  <si>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</si>
  <si>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</si>
  <si>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</si>
  <si>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</si>
  <si>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</si>
  <si>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</si>
  <si>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</si>
  <si>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</si>
  <si>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</si>
  <si>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</si>
  <si>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</si>
  <si>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</si>
  <si>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</si>
  <si>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</si>
  <si>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</si>
  <si>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</si>
  <si>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</si>
  <si>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</si>
  <si>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</si>
  <si>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</si>
  <si>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</si>
  <si>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</si>
  <si>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</si>
  <si>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</si>
  <si>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</si>
  <si>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</si>
  <si>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</si>
  <si>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</si>
  <si>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</si>
  <si>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</si>
  <si>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</si>
  <si>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</si>
  <si>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</si>
  <si>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</si>
  <si>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</si>
  <si>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</si>
  <si>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</si>
  <si>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</si>
  <si>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</si>
  <si>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</si>
  <si>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</si>
  <si>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</si>
  <si>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</si>
  <si>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</si>
  <si>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</si>
  <si>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</si>
  <si>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</si>
  <si>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</si>
  <si>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</si>
  <si>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</si>
  <si>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</si>
  <si>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</si>
  <si>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</si>
  <si>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</si>
  <si>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</si>
  <si>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</si>
  <si>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</si>
  <si>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</si>
  <si>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</si>
  <si>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</si>
  <si>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</si>
  <si>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</si>
  <si>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</si>
  <si>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</si>
  <si>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</si>
  <si>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</si>
  <si>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</si>
  <si>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</si>
  <si>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</si>
  <si>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</si>
  <si>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</si>
  <si>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</si>
  <si>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</si>
  <si>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</si>
  <si>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</si>
  <si>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</si>
  <si>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</si>
  <si>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</si>
  <si>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</si>
  <si>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</si>
  <si>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</si>
  <si>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</si>
  <si>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</si>
  <si>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</si>
  <si>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</si>
  <si>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</si>
  <si>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</si>
  <si>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</si>
  <si>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</si>
  <si>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</si>
  <si>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</si>
  <si>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</si>
  <si>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</si>
  <si>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</si>
  <si>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</si>
  <si>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</si>
  <si>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</si>
  <si>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</si>
  <si>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</si>
  <si>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</si>
  <si>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</si>
  <si>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</si>
  <si>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</si>
  <si>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</si>
  <si>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</si>
  <si>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</si>
  <si>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</si>
  <si>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</si>
  <si>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</si>
  <si>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</si>
  <si>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</si>
  <si>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</si>
  <si>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</si>
  <si>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</si>
  <si>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</si>
  <si>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</si>
  <si>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</si>
  <si>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</si>
  <si>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</si>
  <si>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</si>
  <si>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</si>
  <si>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</si>
  <si>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</si>
  <si>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</si>
  <si>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</si>
  <si>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</si>
  <si>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</si>
  <si>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</si>
  <si>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</si>
  <si>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</si>
  <si>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</si>
  <si>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</si>
  <si>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</si>
  <si>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</si>
  <si>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</si>
  <si>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</si>
  <si>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</si>
  <si>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</si>
  <si>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</si>
  <si>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</si>
  <si>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</si>
  <si>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</si>
  <si>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</si>
  <si>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</si>
  <si>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</si>
  <si>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</si>
  <si>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</si>
  <si>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</si>
  <si>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</si>
  <si>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</si>
  <si>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</si>
  <si>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</si>
  <si>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</si>
  <si>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</si>
  <si>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</si>
  <si>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</si>
  <si>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</si>
  <si>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</si>
  <si>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</si>
  <si>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</si>
  <si>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</si>
  <si>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</si>
  <si>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</si>
  <si>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</si>
  <si>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</si>
  <si>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</si>
  <si>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</si>
  <si>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</si>
  <si>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</si>
  <si>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</si>
  <si>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</si>
  <si>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</si>
  <si>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</si>
  <si>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</si>
  <si>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</si>
  <si>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</si>
  <si>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</si>
  <si>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</si>
  <si>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</si>
  <si>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</si>
  <si>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</si>
  <si>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</si>
  <si>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</si>
  <si>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</si>
  <si>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</si>
  <si>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</si>
  <si>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</si>
  <si>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</si>
  <si>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</si>
  <si>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</si>
  <si>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</si>
  <si>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</si>
  <si>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</si>
  <si>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</si>
  <si>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</si>
  <si>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</si>
  <si>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</si>
  <si>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</si>
  <si>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</si>
  <si>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</si>
  <si>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</si>
  <si>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</si>
  <si>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</si>
  <si>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</si>
  <si>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</si>
  <si>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</si>
  <si>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</si>
  <si>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</si>
  <si>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</si>
  <si>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</si>
  <si>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</si>
  <si>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</si>
  <si>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</si>
  <si>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</si>
  <si>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</si>
  <si>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</si>
  <si>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</si>
  <si>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</si>
  <si>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</si>
  <si>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</si>
  <si>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</si>
  <si>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</si>
  <si>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</si>
  <si>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</si>
  <si>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</si>
  <si>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</si>
  <si>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</si>
  <si>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</si>
  <si>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</si>
  <si>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</si>
  <si>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</si>
  <si>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</si>
  <si>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</si>
  <si>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</si>
  <si>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</si>
  <si>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</si>
  <si>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</si>
  <si>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</si>
  <si>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</si>
  <si>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</si>
  <si>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</si>
  <si>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</si>
  <si>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</si>
  <si>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</si>
  <si>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</si>
  <si>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</si>
  <si>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</si>
  <si>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</si>
  <si>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</si>
  <si>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</si>
  <si>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</si>
  <si>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</si>
  <si>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</si>
  <si>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</si>
  <si>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</si>
  <si>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</si>
  <si>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</si>
  <si>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</si>
  <si>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</si>
  <si>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</si>
  <si>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</si>
  <si>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</si>
  <si>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</si>
  <si>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</si>
  <si>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</si>
  <si>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</si>
  <si>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</si>
  <si>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</si>
  <si>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</si>
  <si>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</si>
  <si>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</si>
  <si>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</si>
  <si>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</si>
  <si>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</si>
  <si>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</si>
  <si>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</si>
  <si>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</si>
  <si>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</si>
  <si>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</si>
  <si>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</si>
  <si>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</si>
  <si>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</si>
  <si>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</si>
  <si>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</si>
  <si>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</si>
  <si>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</si>
  <si>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</si>
  <si>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</si>
  <si>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</si>
  <si>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</si>
  <si>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</si>
  <si>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</si>
  <si>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</si>
  <si>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</si>
  <si>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</si>
  <si>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</si>
  <si>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</si>
  <si>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</si>
  <si>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</si>
  <si>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</si>
  <si>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</si>
  <si>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</si>
  <si>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</si>
  <si>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</si>
  <si>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</si>
  <si>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</si>
  <si>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</si>
  <si>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</si>
  <si>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</si>
  <si>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</si>
  <si>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</si>
  <si>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</si>
  <si>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</si>
  <si>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</si>
  <si>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</si>
  <si>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</si>
  <si>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</si>
  <si>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</si>
  <si>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</si>
  <si>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</si>
  <si>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</si>
  <si>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</si>
  <si>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</si>
  <si>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</si>
  <si>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</si>
  <si>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</si>
  <si>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</si>
  <si>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</si>
  <si>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</si>
  <si>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</si>
  <si>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</si>
  <si>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</si>
  <si>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</si>
  <si>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</si>
  <si>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</si>
  <si>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</si>
  <si>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</si>
  <si>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</si>
  <si>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</si>
  <si>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</si>
  <si>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</si>
  <si>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</si>
  <si>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</si>
  <si>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</si>
  <si>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</si>
  <si>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</si>
  <si>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</si>
  <si>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</si>
  <si>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</si>
  <si>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</si>
  <si>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</si>
  <si>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</si>
  <si>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</si>
  <si>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</si>
  <si>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</si>
  <si>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</si>
  <si>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</si>
  <si>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</si>
  <si>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</si>
  <si>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</si>
  <si>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</si>
  <si>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</si>
  <si>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</si>
  <si>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</si>
  <si>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</si>
  <si>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</si>
  <si>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</si>
  <si>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</si>
  <si>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</si>
  <si>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</si>
  <si>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</si>
  <si>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</si>
  <si>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</si>
  <si>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</si>
  <si>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</si>
  <si>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</si>
  <si>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</si>
  <si>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</si>
  <si>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</si>
  <si>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</si>
  <si>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</si>
  <si>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</si>
  <si>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</si>
  <si>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</si>
  <si>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</si>
  <si>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</si>
  <si>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</si>
  <si>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</si>
  <si>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</si>
  <si>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</si>
  <si>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</si>
  <si>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</si>
  <si>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</si>
  <si>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</si>
  <si>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</si>
  <si>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</si>
  <si>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</si>
  <si>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</si>
  <si>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</si>
  <si>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</si>
  <si>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</si>
  <si>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</si>
  <si>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</si>
  <si>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</si>
  <si>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</si>
  <si>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</si>
  <si>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</si>
  <si>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</si>
  <si>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</si>
  <si>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</si>
  <si>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</si>
  <si>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</si>
  <si>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</si>
  <si>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</si>
  <si>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</si>
  <si>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</si>
  <si>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</si>
  <si>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</si>
  <si>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</si>
  <si>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</si>
  <si>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</si>
  <si>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</si>
  <si>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</si>
  <si>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</si>
  <si>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</si>
  <si>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</si>
  <si>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</si>
  <si>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</si>
  <si>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</si>
  <si>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</si>
  <si>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</si>
  <si>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</si>
  <si>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</si>
  <si>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</si>
  <si>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</si>
  <si>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</si>
  <si>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</si>
  <si>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</si>
  <si>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</si>
  <si>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</si>
  <si>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</si>
  <si>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</si>
  <si>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</si>
  <si>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</si>
  <si>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</si>
  <si>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</si>
  <si>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</si>
  <si>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</si>
  <si>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</si>
  <si>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</si>
  <si>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</si>
  <si>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</si>
  <si>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</si>
  <si>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</si>
  <si>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</si>
  <si>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</si>
  <si>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</si>
  <si>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</si>
  <si>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</si>
  <si>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</si>
  <si>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</si>
  <si>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</si>
  <si>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</si>
  <si>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</si>
  <si>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</si>
  <si>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</si>
  <si>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</si>
  <si>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</si>
  <si>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</si>
  <si>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</si>
  <si>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</si>
  <si>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</si>
  <si>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</si>
  <si>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</si>
  <si>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</si>
  <si>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</si>
  <si>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</si>
  <si>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</si>
  <si>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</si>
  <si>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</si>
  <si>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</si>
  <si>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</si>
  <si>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</si>
  <si>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</si>
  <si>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</si>
  <si>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</si>
  <si>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</si>
  <si>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</si>
  <si>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</si>
  <si>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</si>
  <si>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</si>
  <si>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</si>
  <si>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</si>
  <si>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</si>
  <si>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</si>
  <si>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</si>
  <si>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</si>
  <si>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</si>
  <si>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</si>
  <si>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</si>
  <si>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</si>
  <si>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</si>
  <si>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</si>
  <si>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</si>
  <si>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</si>
  <si>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</si>
  <si>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</si>
  <si>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</si>
  <si>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</si>
  <si>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</si>
  <si>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</si>
  <si>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</si>
  <si>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</si>
  <si>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</si>
  <si>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</si>
  <si>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</si>
  <si>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</si>
  <si>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</si>
  <si>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</si>
  <si>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</si>
  <si>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</si>
  <si>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</si>
  <si>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</si>
  <si>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</si>
  <si>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</si>
  <si>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</si>
  <si>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</si>
  <si>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</si>
  <si>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</si>
  <si>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</si>
  <si>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</si>
  <si>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</si>
  <si>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</si>
  <si>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</si>
  <si>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</si>
  <si>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</si>
  <si>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</si>
  <si>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</si>
  <si>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</si>
  <si>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</si>
  <si>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</si>
  <si>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</si>
  <si>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</si>
  <si>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</si>
  <si>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</si>
  <si>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</si>
  <si>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</si>
  <si>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</si>
  <si>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</si>
  <si>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</si>
  <si>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</si>
  <si>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</si>
  <si>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</si>
  <si>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</si>
  <si>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</si>
  <si>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</si>
  <si>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</si>
  <si>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</si>
  <si>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</si>
  <si>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</si>
  <si>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</si>
  <si>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</si>
  <si>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</si>
  <si>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</si>
  <si>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</si>
  <si>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</si>
  <si>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</si>
  <si>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</si>
  <si>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</si>
  <si>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</si>
  <si>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</si>
  <si>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</si>
  <si>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</si>
  <si>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</si>
  <si>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</si>
  <si>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</si>
  <si>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</si>
  <si>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</si>
  <si>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</si>
  <si>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</si>
  <si>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</si>
  <si>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</si>
  <si>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</si>
  <si>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</si>
  <si>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</si>
  <si>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</si>
  <si>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</si>
  <si>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</si>
  <si>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</si>
  <si>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</si>
  <si>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</si>
  <si>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</si>
  <si>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</si>
  <si>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</si>
  <si>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</si>
  <si>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</si>
  <si>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</si>
  <si>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</si>
  <si>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</si>
  <si>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</si>
  <si>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</si>
  <si>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</si>
  <si>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</si>
  <si>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</si>
  <si>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</si>
  <si>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</si>
  <si>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</si>
  <si>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</si>
  <si>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</si>
  <si>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</si>
  <si>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</si>
  <si>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</si>
  <si>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</si>
  <si>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</si>
  <si>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</si>
  <si>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</si>
  <si>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</si>
  <si>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</si>
  <si>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</si>
  <si>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</si>
  <si>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</si>
  <si>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</si>
  <si>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</si>
  <si>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</si>
  <si>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</si>
  <si>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</si>
  <si>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</si>
  <si>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</si>
  <si>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</si>
  <si>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</si>
  <si>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</si>
  <si>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</si>
  <si>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</si>
  <si>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</si>
  <si>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</si>
  <si>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</si>
  <si>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</si>
  <si>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</si>
  <si>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</si>
  <si>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</si>
  <si>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</si>
  <si>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</si>
  <si>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</si>
  <si>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</si>
  <si>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</si>
  <si>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</si>
  <si>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</si>
  <si>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</si>
  <si>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</si>
  <si>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</si>
  <si>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</si>
  <si>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</si>
  <si>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</si>
  <si>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</si>
  <si>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</si>
  <si>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</si>
  <si>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</si>
  <si>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</si>
  <si>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</si>
  <si>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</si>
  <si>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</si>
  <si>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</si>
  <si>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</si>
  <si>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</si>
  <si>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</si>
  <si>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</si>
  <si>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</si>
  <si>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</si>
  <si>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</si>
  <si>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</si>
  <si>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</si>
  <si>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</si>
  <si>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</si>
  <si>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</si>
  <si>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</si>
  <si>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</si>
  <si>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</si>
  <si>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</si>
  <si>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</si>
  <si>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</si>
  <si>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</si>
  <si>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</si>
  <si>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</si>
  <si>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</si>
  <si>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</si>
  <si>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</si>
  <si>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</si>
  <si>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</si>
  <si>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</si>
  <si>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</si>
  <si>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</si>
  <si>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</si>
  <si>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</si>
  <si>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</si>
  <si>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</si>
  <si>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</si>
  <si>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</si>
  <si>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</si>
  <si>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</si>
  <si>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</si>
  <si>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</si>
  <si>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</si>
  <si>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</si>
  <si>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</si>
  <si>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</si>
  <si>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</si>
  <si>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</si>
  <si>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</si>
  <si>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</si>
  <si>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</si>
  <si>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</si>
  <si>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</si>
  <si>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</si>
  <si>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</si>
  <si>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</si>
  <si>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</si>
  <si>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</si>
  <si>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</si>
  <si>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</si>
  <si>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</si>
  <si>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</si>
  <si>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</si>
  <si>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</si>
  <si>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</si>
  <si>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</si>
  <si>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</si>
  <si>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</si>
  <si>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</si>
  <si>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</si>
  <si>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</si>
  <si>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</si>
  <si>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</si>
  <si>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</si>
  <si>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</si>
  <si>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</si>
  <si>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</si>
  <si>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</si>
  <si>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</si>
  <si>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</si>
  <si>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</si>
  <si>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</si>
  <si>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</si>
  <si>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</si>
  <si>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</si>
  <si>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</si>
  <si>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</si>
  <si>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</si>
  <si>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</si>
  <si>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</si>
  <si>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</si>
  <si>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</si>
  <si>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</si>
  <si>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</si>
  <si>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</si>
  <si>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</si>
  <si>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</si>
  <si>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</si>
  <si>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</si>
  <si>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</si>
  <si>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</si>
  <si>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</si>
  <si>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</si>
  <si>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</si>
  <si>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</si>
  <si>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</si>
  <si>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</si>
  <si>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</si>
  <si>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</si>
  <si>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</si>
  <si>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</si>
  <si>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</si>
  <si>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</si>
  <si>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</si>
  <si>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</si>
  <si>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</si>
  <si>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</si>
  <si>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</si>
  <si>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</si>
  <si>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</si>
  <si>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</si>
  <si>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</si>
  <si>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</si>
  <si>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</si>
  <si>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</si>
  <si>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</si>
  <si>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</si>
  <si>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</si>
  <si>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</si>
  <si>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</si>
  <si>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</si>
  <si>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</si>
  <si>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</si>
  <si>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</si>
  <si>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</si>
  <si>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</si>
  <si>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</si>
  <si>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</si>
  <si>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</si>
  <si>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</si>
  <si>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</si>
  <si>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</si>
  <si>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</si>
  <si>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</si>
  <si>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</si>
  <si>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</si>
  <si>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</si>
  <si>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</si>
  <si>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</si>
  <si>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</si>
  <si>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</si>
  <si>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</si>
  <si>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</si>
  <si>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</si>
  <si>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</si>
  <si>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</si>
  <si>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</si>
  <si>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</si>
  <si>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</si>
  <si>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</si>
  <si>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</si>
  <si>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</si>
  <si>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</si>
  <si>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</si>
  <si>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</si>
  <si>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</si>
  <si>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</si>
  <si>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</si>
  <si>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</si>
  <si>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</si>
  <si>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</si>
  <si>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</si>
  <si>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</si>
  <si>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</si>
  <si>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</si>
  <si>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</si>
  <si>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</si>
  <si>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</si>
  <si>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</si>
  <si>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</si>
  <si>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</si>
  <si>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</si>
  <si>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</si>
  <si>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</si>
  <si>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</si>
  <si>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</si>
  <si>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</si>
  <si>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</si>
  <si>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</si>
  <si>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</si>
  <si>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</si>
  <si>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</si>
  <si>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</si>
  <si>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</si>
  <si>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</si>
  <si>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</si>
  <si>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</si>
  <si>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</si>
  <si>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</si>
  <si>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</si>
  <si>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</si>
  <si>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</si>
  <si>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</si>
  <si>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</si>
  <si>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</si>
  <si>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</si>
  <si>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</si>
  <si>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</si>
  <si>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</si>
  <si>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</si>
  <si>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</si>
  <si>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</si>
  <si>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</si>
  <si>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</si>
  <si>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</si>
  <si>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</si>
  <si>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</si>
  <si>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</si>
  <si>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</si>
  <si>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</si>
  <si>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</si>
  <si>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</si>
  <si>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</si>
  <si>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</si>
  <si>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</si>
  <si>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</si>
  <si>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</si>
  <si>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</si>
  <si>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</si>
  <si>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</si>
  <si>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</si>
  <si>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</si>
  <si>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</si>
  <si>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</si>
  <si>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</si>
  <si>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</si>
  <si>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</si>
  <si>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</si>
  <si>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</si>
  <si>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</si>
  <si>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</si>
  <si>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</si>
  <si>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</si>
  <si>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</si>
  <si>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</si>
  <si>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</si>
  <si>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</si>
  <si>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</si>
  <si>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</si>
  <si>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</si>
  <si>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</si>
  <si>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</si>
  <si>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</si>
  <si>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</si>
  <si>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</si>
  <si>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</si>
  <si>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</si>
  <si>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</si>
  <si>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</si>
  <si>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</si>
  <si>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</si>
  <si>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</si>
  <si>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</si>
  <si>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</si>
  <si>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</si>
  <si>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</si>
  <si>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</si>
  <si>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</si>
  <si>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</si>
  <si>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</si>
  <si>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</si>
  <si>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</si>
  <si>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</si>
  <si>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</si>
  <si>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</si>
  <si>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</si>
  <si>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</si>
  <si>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</si>
  <si>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</si>
  <si>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</si>
  <si>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</si>
  <si>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</si>
  <si>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</si>
  <si>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</si>
  <si>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</si>
  <si>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</si>
  <si>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</si>
  <si>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</si>
  <si>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</si>
  <si>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</si>
  <si>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</si>
  <si>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</si>
  <si>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</si>
  <si>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</si>
  <si>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</si>
  <si>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</si>
  <si>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</si>
  <si>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</si>
  <si>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</si>
  <si>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</si>
  <si>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</si>
  <si>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</si>
  <si>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</si>
  <si>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</si>
  <si>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</si>
  <si>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</si>
  <si>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</si>
  <si>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</si>
  <si>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</si>
  <si>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</si>
  <si>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</si>
  <si>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</si>
  <si>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</si>
  <si>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</si>
  <si>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</si>
  <si>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</si>
  <si>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</si>
  <si>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</si>
  <si>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</si>
  <si>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</si>
  <si>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</si>
  <si>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</si>
  <si>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</si>
  <si>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</si>
  <si>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</si>
  <si>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</si>
  <si>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</si>
  <si>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</si>
  <si>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</si>
  <si>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</si>
  <si>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</si>
  <si>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</si>
  <si>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</si>
  <si>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</si>
  <si>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</si>
  <si>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</si>
  <si>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</si>
  <si>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</si>
  <si>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</si>
  <si>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</si>
  <si>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</si>
  <si>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</si>
  <si>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</si>
  <si>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</si>
  <si>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</si>
  <si>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</si>
  <si>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</si>
  <si>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</si>
  <si>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</si>
  <si>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</si>
  <si>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</si>
  <si>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</si>
  <si>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</si>
  <si>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</si>
  <si>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</si>
  <si>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</si>
  <si>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</si>
  <si>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</si>
  <si>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</si>
  <si>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</si>
  <si>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</si>
  <si>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</si>
  <si>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</si>
  <si>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</si>
  <si>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</si>
  <si>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</si>
  <si>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</si>
  <si>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</si>
  <si>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</si>
  <si>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</si>
  <si>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</si>
  <si>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</si>
  <si>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</si>
  <si>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</si>
  <si>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</si>
  <si>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</si>
  <si>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</si>
  <si>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</si>
  <si>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</si>
  <si>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</si>
  <si>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</si>
  <si>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</si>
  <si>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</si>
  <si>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</si>
  <si>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</si>
  <si>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</si>
  <si>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</si>
  <si>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</si>
  <si>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</si>
  <si>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</si>
  <si>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</si>
  <si>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</si>
  <si>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</si>
  <si>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</si>
  <si>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</si>
  <si>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</si>
  <si>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</si>
  <si>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</si>
  <si>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</si>
  <si>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</si>
  <si>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</si>
  <si>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</si>
  <si>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</si>
  <si>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</si>
  <si>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</si>
  <si>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</si>
  <si>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</si>
  <si>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</si>
  <si>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</si>
  <si>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</si>
  <si>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</si>
  <si>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</si>
  <si>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</si>
  <si>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</si>
  <si>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</si>
  <si>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</si>
  <si>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</si>
  <si>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</si>
  <si>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</si>
  <si>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</si>
  <si>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</si>
  <si>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</si>
  <si>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</si>
  <si>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</si>
  <si>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</si>
  <si>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</si>
  <si>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</si>
  <si>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</si>
  <si>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</si>
  <si>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</si>
  <si>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</si>
  <si>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</si>
  <si>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</si>
  <si>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</si>
  <si>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</si>
  <si>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</si>
  <si>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</si>
  <si>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</si>
  <si>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</si>
  <si>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</si>
  <si>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</si>
  <si>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</si>
  <si>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</si>
  <si>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</si>
  <si>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</si>
  <si>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</si>
  <si>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</si>
  <si>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</si>
  <si>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</si>
  <si>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</si>
  <si>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</si>
  <si>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</si>
  <si>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</si>
  <si>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</si>
  <si>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</si>
  <si>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</si>
  <si>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</si>
  <si>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</si>
  <si>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</si>
  <si>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</si>
  <si>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</si>
  <si>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</si>
  <si>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</si>
  <si>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</si>
  <si>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</si>
  <si>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</si>
  <si>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</si>
  <si>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</si>
  <si>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</si>
  <si>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</si>
  <si>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</si>
  <si>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</si>
  <si>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</si>
  <si>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</si>
  <si>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</si>
  <si>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</si>
  <si>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</si>
  <si>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</si>
  <si>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</si>
  <si>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</si>
  <si>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</si>
  <si>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</si>
  <si>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</si>
  <si>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</si>
  <si>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</si>
  <si>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</si>
  <si>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</si>
  <si>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</si>
  <si>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</si>
  <si>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</si>
  <si>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</si>
  <si>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</si>
  <si>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</si>
  <si>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</si>
  <si>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</si>
  <si>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</si>
  <si>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</si>
  <si>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</si>
  <si>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</si>
  <si>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</si>
  <si>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</si>
  <si>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</si>
  <si>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</si>
  <si>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</si>
  <si>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</si>
  <si>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</si>
  <si>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</si>
  <si>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</si>
  <si>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</si>
  <si>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</si>
  <si>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</si>
  <si>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</si>
  <si>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</si>
  <si>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</si>
  <si>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</si>
  <si>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</si>
  <si>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</si>
  <si>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</si>
  <si>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</si>
  <si>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</si>
  <si>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</si>
  <si>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</si>
  <si>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</si>
  <si>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</si>
  <si>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</si>
  <si>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</si>
  <si>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</si>
  <si>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</si>
  <si>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</si>
  <si>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</si>
  <si>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</si>
  <si>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</si>
  <si>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</si>
  <si>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</si>
  <si>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</si>
  <si>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</si>
  <si>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</si>
  <si>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</si>
  <si>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</si>
  <si>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</si>
  <si>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</si>
  <si>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</si>
  <si>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</si>
  <si>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</si>
  <si>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</si>
  <si>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</si>
  <si>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</si>
  <si>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</si>
  <si>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</si>
  <si>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</si>
  <si>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</si>
  <si>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</si>
  <si>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</si>
  <si>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</si>
  <si>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</si>
  <si>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</si>
  <si>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</si>
  <si>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</si>
  <si>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</si>
  <si>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</si>
  <si>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</si>
  <si>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</si>
  <si>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</si>
  <si>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</si>
  <si>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</si>
  <si>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</si>
  <si>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</si>
  <si>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</si>
  <si>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</si>
  <si>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</si>
  <si>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</si>
  <si>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</si>
  <si>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</si>
  <si>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</si>
  <si>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</si>
  <si>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</si>
  <si>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</si>
  <si>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</si>
  <si>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</si>
  <si>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</si>
  <si>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</si>
  <si>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</si>
  <si>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</si>
  <si>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</si>
  <si>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</si>
  <si>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</si>
  <si>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</si>
  <si>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</si>
  <si>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</si>
  <si>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</si>
  <si>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</si>
  <si>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</si>
  <si>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</si>
  <si>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</si>
  <si>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</si>
  <si>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</si>
  <si>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</si>
  <si>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</si>
  <si>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</si>
  <si>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</si>
  <si>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</si>
  <si>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</si>
  <si>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</si>
  <si>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</si>
  <si>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</si>
  <si>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</si>
  <si>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</si>
  <si>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</si>
  <si>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</si>
  <si>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</si>
  <si>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</si>
  <si>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</si>
  <si>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</si>
  <si>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</si>
  <si>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</si>
  <si>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</si>
  <si>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</si>
  <si>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</si>
  <si>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</si>
  <si>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</si>
  <si>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</si>
  <si>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</si>
  <si>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</si>
  <si>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</si>
  <si>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</si>
  <si>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</si>
  <si>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</si>
  <si>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</si>
  <si>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</si>
  <si>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</si>
  <si>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</si>
  <si>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</si>
  <si>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</si>
  <si>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</si>
  <si>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</si>
  <si>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</si>
  <si>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</si>
  <si>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</si>
  <si>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</si>
  <si>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</si>
  <si>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</si>
  <si>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</si>
  <si>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</si>
  <si>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</si>
  <si>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</si>
  <si>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</si>
  <si>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</si>
  <si>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</si>
  <si>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</si>
  <si>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</si>
  <si>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</si>
  <si>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</si>
  <si>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</si>
  <si>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</si>
  <si>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</si>
  <si>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</si>
  <si>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</si>
  <si>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</si>
  <si>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</si>
  <si>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</si>
  <si>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</si>
  <si>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</si>
  <si>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</si>
  <si>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</si>
  <si>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</si>
  <si>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</si>
  <si>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</si>
  <si>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</si>
  <si>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</si>
  <si>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</si>
  <si>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</si>
  <si>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</si>
  <si>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</si>
  <si>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</si>
  <si>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</si>
  <si>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</si>
  <si>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</si>
  <si>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</si>
  <si>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</si>
  <si>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</si>
  <si>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</si>
  <si>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</si>
  <si>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</si>
  <si>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</si>
  <si>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</si>
  <si>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</si>
  <si>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</si>
  <si>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</si>
  <si>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</si>
  <si>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</si>
  <si>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</si>
  <si>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</si>
  <si>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</si>
  <si>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</si>
  <si>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</si>
  <si>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</si>
  <si>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</si>
  <si>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</si>
  <si>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</si>
  <si>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</si>
  <si>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</si>
  <si>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</si>
  <si>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</si>
  <si>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</si>
  <si>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</si>
  <si>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</si>
  <si>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</si>
  <si>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</si>
  <si>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</si>
  <si>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</si>
  <si>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</si>
  <si>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</si>
  <si>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</si>
  <si>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</si>
  <si>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</si>
  <si>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</si>
  <si>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</si>
  <si>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</si>
  <si>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</si>
  <si>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</si>
  <si>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</si>
  <si>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</si>
  <si>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</si>
  <si>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</si>
  <si>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</si>
  <si>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</si>
  <si>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</si>
  <si>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</si>
  <si>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</si>
  <si>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</si>
  <si>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</si>
  <si>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</si>
  <si>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</si>
  <si>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</si>
  <si>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</si>
  <si>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</si>
  <si>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</si>
  <si>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</si>
  <si>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</si>
  <si>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</si>
  <si>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</si>
  <si>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</si>
  <si>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</si>
  <si>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</si>
  <si>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</si>
  <si>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</si>
  <si>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</si>
  <si>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</si>
  <si>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</si>
  <si>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</si>
  <si>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</si>
  <si>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</si>
  <si>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</si>
  <si>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</si>
  <si>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</si>
  <si>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</si>
  <si>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</si>
  <si>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</si>
  <si>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</si>
  <si>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</si>
  <si>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</si>
  <si>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</si>
  <si>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</si>
  <si>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</si>
  <si>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</si>
  <si>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</si>
  <si>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</si>
  <si>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</si>
  <si>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</si>
  <si>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</si>
  <si>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</si>
  <si>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</si>
  <si>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</si>
  <si>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</si>
  <si>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</si>
  <si>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</si>
  <si>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</si>
  <si>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</si>
  <si>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</si>
  <si>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</si>
  <si>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</si>
  <si>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</si>
  <si>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</si>
  <si>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</si>
  <si>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</si>
  <si>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</si>
  <si>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</si>
  <si>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</si>
  <si>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</si>
  <si>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</si>
  <si>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</si>
  <si>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</si>
  <si>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</si>
  <si>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</si>
  <si>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</si>
  <si>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</si>
  <si>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</si>
  <si>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</si>
  <si>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</si>
  <si>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</si>
  <si>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</si>
  <si>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</si>
  <si>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</si>
  <si>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</si>
  <si>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</si>
  <si>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</si>
  <si>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</si>
  <si>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</si>
  <si>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</si>
  <si>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</si>
  <si>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</si>
  <si>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</si>
  <si>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</si>
  <si>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</si>
  <si>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</si>
  <si>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</si>
  <si>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</si>
  <si>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</si>
  <si>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</si>
  <si>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</si>
  <si>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</si>
  <si>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</si>
  <si>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</si>
  <si>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</si>
  <si>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</si>
  <si>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</si>
  <si>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</si>
  <si>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</si>
  <si>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</si>
  <si>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</si>
  <si>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</si>
  <si>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</si>
  <si>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</si>
  <si>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</si>
  <si>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</si>
  <si>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</si>
  <si>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</si>
  <si>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</si>
  <si>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</si>
  <si>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</si>
  <si>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</si>
  <si>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</si>
  <si>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</si>
  <si>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</si>
  <si>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</si>
  <si>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</si>
  <si>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</si>
  <si>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</si>
  <si>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</si>
  <si>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</si>
  <si>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</si>
  <si>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</si>
  <si>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</si>
  <si>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</si>
  <si>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</si>
  <si>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</si>
  <si>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</si>
  <si>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</si>
  <si>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</si>
  <si>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</si>
  <si>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</si>
  <si>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</si>
  <si>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</si>
  <si>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</si>
  <si>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</si>
  <si>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</si>
  <si>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</si>
  <si>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</si>
  <si>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</si>
  <si>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</si>
  <si>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</si>
  <si>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</si>
  <si>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</si>
  <si>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</si>
  <si>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</si>
  <si>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</si>
  <si>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</si>
  <si>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</si>
  <si>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</si>
  <si>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</si>
  <si>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</si>
  <si>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</si>
  <si>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</si>
  <si>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</si>
  <si>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</si>
  <si>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</si>
  <si>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</si>
  <si>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</si>
  <si>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</si>
  <si>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</si>
  <si>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</si>
  <si>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</si>
  <si>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</si>
  <si>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</si>
  <si>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</si>
  <si>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</si>
  <si>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</si>
  <si>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</si>
  <si>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</si>
  <si>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</si>
  <si>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</si>
  <si>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</si>
  <si>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</si>
  <si>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</si>
  <si>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</si>
  <si>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</si>
  <si>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</si>
  <si>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</si>
  <si>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</si>
  <si>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</si>
  <si>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</si>
  <si>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</si>
  <si>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</si>
  <si>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</si>
  <si>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</si>
  <si>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</si>
  <si>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</si>
  <si>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</si>
  <si>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</si>
  <si>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</si>
  <si>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</si>
  <si>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</si>
  <si>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</si>
  <si>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</si>
  <si>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</si>
  <si>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</si>
  <si>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</si>
  <si>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</si>
  <si>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</si>
  <si>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</si>
  <si>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</si>
  <si>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</si>
  <si>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</si>
  <si>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</si>
  <si>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</si>
  <si>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</si>
  <si>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</si>
  <si>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</si>
  <si>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</si>
  <si>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</si>
  <si>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</si>
  <si>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</si>
  <si>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</si>
  <si>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</si>
  <si>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</si>
  <si>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</si>
  <si>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</si>
  <si>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</si>
  <si>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</si>
  <si>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</si>
  <si>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</si>
  <si>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</si>
  <si>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</si>
  <si>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</si>
  <si>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</si>
  <si>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</si>
  <si>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</si>
  <si>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</si>
  <si>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</si>
  <si>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</si>
  <si>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</si>
  <si>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</si>
  <si>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</si>
  <si>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</si>
  <si>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</si>
  <si>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</si>
  <si>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</si>
  <si>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</si>
  <si>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</si>
  <si>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</si>
  <si>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</si>
  <si>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</si>
  <si>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</si>
  <si>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</si>
  <si>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</si>
  <si>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</si>
  <si>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</si>
  <si>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</si>
  <si>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</si>
  <si>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</si>
  <si>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</si>
  <si>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</si>
  <si>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</si>
  <si>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</si>
  <si>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</si>
  <si>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</si>
  <si>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</si>
  <si>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</si>
  <si>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</si>
  <si>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</si>
  <si>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</si>
  <si>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</si>
  <si>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</si>
  <si>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</si>
  <si>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</si>
  <si>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</si>
  <si>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</si>
  <si>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</si>
  <si>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</si>
  <si>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</si>
  <si>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</si>
  <si>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</si>
  <si>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</si>
  <si>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</si>
  <si>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</si>
  <si>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</si>
  <si>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</si>
  <si>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</si>
  <si>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</si>
  <si>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</si>
  <si>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</si>
  <si>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</si>
  <si>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</si>
  <si>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</si>
  <si>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</si>
  <si>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</si>
  <si>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</si>
  <si>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</si>
  <si>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</si>
  <si>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</si>
  <si>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</si>
  <si>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</si>
  <si>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</si>
  <si>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</si>
  <si>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</si>
  <si>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</si>
  <si>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</si>
  <si>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</si>
  <si>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</si>
  <si>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</si>
  <si>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</si>
  <si>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</si>
  <si>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</si>
  <si>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</si>
  <si>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</si>
  <si>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</si>
  <si>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</si>
  <si>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</si>
  <si>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</si>
  <si>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</si>
  <si>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</si>
  <si>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</si>
  <si>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</si>
  <si>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</si>
  <si>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</si>
  <si>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</si>
  <si>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</si>
  <si>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</si>
  <si>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</si>
  <si>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</si>
  <si>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</si>
  <si>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</si>
  <si>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</si>
  <si>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</si>
  <si>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</si>
  <si>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</si>
  <si>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</si>
  <si>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</si>
  <si>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</si>
  <si>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</si>
  <si>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</si>
  <si>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</si>
  <si>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</si>
  <si>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</si>
  <si>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</si>
  <si>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</si>
  <si>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</si>
  <si>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</si>
  <si>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</si>
  <si>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</si>
  <si>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</si>
  <si>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</si>
  <si>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</si>
  <si>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</si>
  <si>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</si>
  <si>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</si>
  <si>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</si>
  <si>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</si>
  <si>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</si>
  <si>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</si>
  <si>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</si>
  <si>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</si>
  <si>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</si>
  <si>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</si>
  <si>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</si>
  <si>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</si>
  <si>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</si>
  <si>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</si>
  <si>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</si>
  <si>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</si>
  <si>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</si>
  <si>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</si>
  <si>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</si>
  <si>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</si>
  <si>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</si>
  <si>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</si>
  <si>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</si>
  <si>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</si>
  <si>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</si>
  <si>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</si>
  <si>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</si>
  <si>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</si>
  <si>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</si>
  <si>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</si>
  <si>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</si>
  <si>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</si>
  <si>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</si>
  <si>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</si>
  <si>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</si>
  <si>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</si>
  <si>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</si>
  <si>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</si>
  <si>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</si>
  <si>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</si>
  <si>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</si>
  <si>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</si>
  <si>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</si>
  <si>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</si>
  <si>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</si>
  <si>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</si>
  <si>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</si>
  <si>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</si>
  <si>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</si>
  <si>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</si>
  <si>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</si>
  <si>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</si>
  <si>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</si>
  <si>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</si>
  <si>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</si>
  <si>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</si>
  <si>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</si>
  <si>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</si>
  <si>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</si>
  <si>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</si>
  <si>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</si>
  <si>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</si>
  <si>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</si>
  <si>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</si>
  <si>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</si>
  <si>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</si>
  <si>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</si>
  <si>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</si>
  <si>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</si>
  <si>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</si>
  <si>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</si>
  <si>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</si>
  <si>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</si>
  <si>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</si>
  <si>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</si>
  <si>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</si>
  <si>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</si>
  <si>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</si>
  <si>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</si>
  <si>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</si>
  <si>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</si>
  <si>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</si>
  <si>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</si>
  <si>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</si>
  <si>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</si>
  <si>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</si>
  <si>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</si>
  <si>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</si>
  <si>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</si>
  <si>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</si>
  <si>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</si>
  <si>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</si>
  <si>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</si>
  <si>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</si>
  <si>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</si>
  <si>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</si>
  <si>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</si>
  <si>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</si>
  <si>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</si>
  <si>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</si>
  <si>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</si>
  <si>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</si>
  <si>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</si>
  <si>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</si>
  <si>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</si>
  <si>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</si>
  <si>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</si>
  <si>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</si>
  <si>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</si>
  <si>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</si>
  <si>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</si>
  <si>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</si>
  <si>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</si>
  <si>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</si>
  <si>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</si>
  <si>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</si>
  <si>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</si>
  <si>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</si>
  <si>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</si>
  <si>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</si>
  <si>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</si>
  <si>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</si>
  <si>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</si>
  <si>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</si>
  <si>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</si>
  <si>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</si>
  <si>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</si>
  <si>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</si>
  <si>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</si>
  <si>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</si>
  <si>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</si>
  <si>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</si>
  <si>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</si>
  <si>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</si>
  <si>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</si>
  <si>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</si>
  <si>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</si>
  <si>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</si>
  <si>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</si>
  <si>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</si>
  <si>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</si>
  <si>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</si>
  <si>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</si>
  <si>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</si>
  <si>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</si>
  <si>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</si>
  <si>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</si>
  <si>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</si>
  <si>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</si>
  <si>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</si>
  <si>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</si>
  <si>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</si>
  <si>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</si>
  <si>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</si>
  <si>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</si>
  <si>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</si>
  <si>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</si>
  <si>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</si>
  <si>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</si>
  <si>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</si>
  <si>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</si>
  <si>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</si>
  <si>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</si>
  <si>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</si>
  <si>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</si>
  <si>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</si>
  <si>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</si>
  <si>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</si>
  <si>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</si>
  <si>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</si>
  <si>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</si>
  <si>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</si>
  <si>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</si>
  <si>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</si>
  <si>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</si>
  <si>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</si>
  <si>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</si>
  <si>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</si>
  <si>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</si>
  <si>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</si>
  <si>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</si>
  <si>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</si>
  <si>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</si>
  <si>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</si>
  <si>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</si>
  <si>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</si>
  <si>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</si>
  <si>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</si>
  <si>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</si>
  <si>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</si>
  <si>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</si>
  <si>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</si>
  <si>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</si>
  <si>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</si>
  <si>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</si>
  <si>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</si>
  <si>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</si>
  <si>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</si>
  <si>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</si>
  <si>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</si>
  <si>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</si>
  <si>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</si>
  <si>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</si>
  <si>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</si>
  <si>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</si>
  <si>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</si>
  <si>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</si>
  <si>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</si>
  <si>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</si>
  <si>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</si>
  <si>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</si>
  <si>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</si>
  <si>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</si>
  <si>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</si>
  <si>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</si>
  <si>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</si>
  <si>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</si>
  <si>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</si>
  <si>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</si>
  <si>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</si>
  <si>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</si>
  <si>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</si>
  <si>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</si>
  <si>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</si>
  <si>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</si>
  <si>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</si>
  <si>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</si>
  <si>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</si>
  <si>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</si>
  <si>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</si>
  <si>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</si>
  <si>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</si>
  <si>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</si>
  <si>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</si>
  <si>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</si>
  <si>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</si>
  <si>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</si>
  <si>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</si>
  <si>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</si>
  <si>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</si>
  <si>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</si>
  <si>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</si>
  <si>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</si>
  <si>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</si>
  <si>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</si>
  <si>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</si>
  <si>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</si>
  <si>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</si>
  <si>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</si>
  <si>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</si>
  <si>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</si>
  <si>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</si>
  <si>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</si>
  <si>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</si>
  <si>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</si>
  <si>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</si>
  <si>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</si>
  <si>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</si>
  <si>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</si>
  <si>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</si>
  <si>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</si>
  <si>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</si>
  <si>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</si>
  <si>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</si>
  <si>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</si>
  <si>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</si>
  <si>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</si>
  <si>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</si>
  <si>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</si>
  <si>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</si>
  <si>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</si>
  <si>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</si>
  <si>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</si>
  <si>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</si>
  <si>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</si>
  <si>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</si>
  <si>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</si>
  <si>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</si>
  <si>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</si>
  <si>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</si>
  <si>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</si>
  <si>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</si>
  <si>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</si>
  <si>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</si>
  <si>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</si>
  <si>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</si>
  <si>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</si>
  <si>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</si>
  <si>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</si>
  <si>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</si>
  <si>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</si>
  <si>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</si>
  <si>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</si>
  <si>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</si>
  <si>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</si>
  <si>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</si>
  <si>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</si>
  <si>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</si>
  <si>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</si>
  <si>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</si>
  <si>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</si>
  <si>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</si>
  <si>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</si>
  <si>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</si>
  <si>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</si>
  <si>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</si>
  <si>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</si>
  <si>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</si>
  <si>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</si>
  <si>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</si>
  <si>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</si>
  <si>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</si>
  <si>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</si>
  <si>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</si>
  <si>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</si>
  <si>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</si>
  <si>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</si>
  <si>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</si>
  <si>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</si>
  <si>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</si>
  <si>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</si>
  <si>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</si>
  <si>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</si>
  <si>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</si>
  <si>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</si>
  <si>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</si>
  <si>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</si>
  <si>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</si>
  <si>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</si>
  <si>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</si>
  <si>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</si>
  <si>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</si>
  <si>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</si>
  <si>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</si>
  <si>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</si>
  <si>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</si>
  <si>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</si>
  <si>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</si>
  <si>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</si>
  <si>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</si>
  <si>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</si>
  <si>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</si>
  <si>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</si>
  <si>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</si>
  <si>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</si>
  <si>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</si>
  <si>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</si>
  <si>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</si>
  <si>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</si>
  <si>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</si>
  <si>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</si>
  <si>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</si>
  <si>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</si>
  <si>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</si>
  <si>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</si>
  <si>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</si>
  <si>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</si>
  <si>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</si>
  <si>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</si>
  <si>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</si>
  <si>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</si>
  <si>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</si>
  <si>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</si>
  <si>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</si>
  <si>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</si>
  <si>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</si>
  <si>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</si>
  <si>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</si>
  <si>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</si>
  <si>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</si>
  <si>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</si>
  <si>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</si>
  <si>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</si>
  <si>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</si>
  <si>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</si>
  <si>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</si>
  <si>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</si>
  <si>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</si>
  <si>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</si>
  <si>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</si>
  <si>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</si>
  <si>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</si>
  <si>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</si>
  <si>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</si>
  <si>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</si>
  <si>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</si>
  <si>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</si>
  <si>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</si>
  <si>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</si>
  <si>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</si>
  <si>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</si>
  <si>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</si>
  <si>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</si>
  <si>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</si>
  <si>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</si>
  <si>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</si>
  <si>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</si>
  <si>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</si>
  <si>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</si>
  <si>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</si>
  <si>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</si>
  <si>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</si>
  <si>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</si>
  <si>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</si>
  <si>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</si>
  <si>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</si>
  <si>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</si>
  <si>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</si>
  <si>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</si>
  <si>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</si>
  <si>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</si>
  <si>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</si>
  <si>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</si>
  <si>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</si>
  <si>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</si>
  <si>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</si>
  <si>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</si>
  <si>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</si>
  <si>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</si>
  <si>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</si>
  <si>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</si>
  <si>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</si>
  <si>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</si>
  <si>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</si>
  <si>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</si>
  <si>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</si>
  <si>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</si>
  <si>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</si>
  <si>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</si>
  <si>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</si>
  <si>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</si>
  <si>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</si>
  <si>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</si>
  <si>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</si>
  <si>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</si>
  <si>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</si>
  <si>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</si>
  <si>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</si>
  <si>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</si>
  <si>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</si>
  <si>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</si>
  <si>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</si>
  <si>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</si>
  <si>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</si>
  <si>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</si>
  <si>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</si>
  <si>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</si>
  <si>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</si>
  <si>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</si>
  <si>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</si>
  <si>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</si>
  <si>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</si>
  <si>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</si>
  <si>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</si>
  <si>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</si>
  <si>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</si>
  <si>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</si>
  <si>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</si>
  <si>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</si>
  <si>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</si>
  <si>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</si>
  <si>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</si>
  <si>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</si>
  <si>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</si>
  <si>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</si>
  <si>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</si>
  <si>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</si>
  <si>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</si>
  <si>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</si>
  <si>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</si>
  <si>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</si>
  <si>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</si>
  <si>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</si>
  <si>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</si>
  <si>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</si>
  <si>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</si>
  <si>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</si>
  <si>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</si>
  <si>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</si>
  <si>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</si>
  <si>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</si>
  <si>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</si>
  <si>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</si>
  <si>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</si>
  <si>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</si>
  <si>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</si>
  <si>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</si>
  <si>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</si>
  <si>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</si>
  <si>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</si>
  <si>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</si>
  <si>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</si>
  <si>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</si>
  <si>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</si>
  <si>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</si>
  <si>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</si>
  <si>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</si>
  <si>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</si>
  <si>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</si>
  <si>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</si>
  <si>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</si>
  <si>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</si>
  <si>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</si>
  <si>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</si>
  <si>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</si>
  <si>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</si>
  <si>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</si>
  <si>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</si>
  <si>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</si>
  <si>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</si>
  <si>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</si>
  <si>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</si>
  <si>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</si>
  <si>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</si>
  <si>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</si>
  <si>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</si>
  <si>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</si>
  <si>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</si>
  <si>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</si>
  <si>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</si>
  <si>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</si>
  <si>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</si>
  <si>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</si>
  <si>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</si>
  <si>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</si>
  <si>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</si>
  <si>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</si>
  <si>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</si>
  <si>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</si>
  <si>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</si>
  <si>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</si>
  <si>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</si>
  <si>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</si>
  <si>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</si>
  <si>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</si>
  <si>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</si>
  <si>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</si>
  <si>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</si>
  <si>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</si>
  <si>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</si>
  <si>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</si>
  <si>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</si>
  <si>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</si>
  <si>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</si>
  <si>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</si>
  <si>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</si>
  <si>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</si>
  <si>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</si>
  <si>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</si>
  <si>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</si>
  <si>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</si>
  <si>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</si>
  <si>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</si>
  <si>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</si>
  <si>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</si>
  <si>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</si>
  <si>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</si>
  <si>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</si>
  <si>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</si>
  <si>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</si>
  <si>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</si>
  <si>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</si>
  <si>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</si>
  <si>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</si>
  <si>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</si>
  <si>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</si>
  <si>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</si>
  <si>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</si>
  <si>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</si>
  <si>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</si>
  <si>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</si>
  <si>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</si>
  <si>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</si>
  <si>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</si>
  <si>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</si>
  <si>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</si>
  <si>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</si>
  <si>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</si>
  <si>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</si>
  <si>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</si>
  <si>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</si>
  <si>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</si>
  <si>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</si>
  <si>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</si>
  <si>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</si>
  <si>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</si>
  <si>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</si>
  <si>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</si>
  <si>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</si>
  <si>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</si>
  <si>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</si>
  <si>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</si>
  <si>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</si>
  <si>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</si>
  <si>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</si>
  <si>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</si>
  <si>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</si>
  <si>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</si>
  <si>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</si>
  <si>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</si>
  <si>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</si>
  <si>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</si>
  <si>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</si>
  <si>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</si>
  <si>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</si>
  <si>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</si>
  <si>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</si>
  <si>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</si>
  <si>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</si>
  <si>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</si>
  <si>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</si>
  <si>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</si>
  <si>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</si>
  <si>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</si>
  <si>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</si>
  <si>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</si>
  <si>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</si>
  <si>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</si>
  <si>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</si>
  <si>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</si>
  <si>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</si>
  <si>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</si>
  <si>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</si>
  <si>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</si>
  <si>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</si>
  <si>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</si>
  <si>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</si>
  <si>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</si>
  <si>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</si>
  <si>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</si>
  <si>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</si>
  <si>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</si>
  <si>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</si>
  <si>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</si>
  <si>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</si>
  <si>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</si>
  <si>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</si>
  <si>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</si>
  <si>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</si>
  <si>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</si>
  <si>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</si>
  <si>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</si>
  <si>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</si>
  <si>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</si>
  <si>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</si>
  <si>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</si>
  <si>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</si>
  <si>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</si>
  <si>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</si>
  <si>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</si>
  <si>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</si>
  <si>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</si>
  <si>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</si>
  <si>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</si>
  <si>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</si>
  <si>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</si>
  <si>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</si>
  <si>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</si>
  <si>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</si>
  <si>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</si>
  <si>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</si>
  <si>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</si>
  <si>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</si>
  <si>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</si>
  <si>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</si>
  <si>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</si>
  <si>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</si>
  <si>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</si>
  <si>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</si>
  <si>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</si>
  <si>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</si>
  <si>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</si>
  <si>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</si>
  <si>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</si>
  <si>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</si>
  <si>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</si>
  <si>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</si>
  <si>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</si>
  <si>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</si>
  <si>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</si>
  <si>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</si>
  <si>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</si>
  <si>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</si>
  <si>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</si>
  <si>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</si>
  <si>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</si>
  <si>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</si>
  <si>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</si>
  <si>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</si>
  <si>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</si>
  <si>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</si>
  <si>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</si>
  <si>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</si>
  <si>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</si>
  <si>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</si>
  <si>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</si>
  <si>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</si>
  <si>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</si>
  <si>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</si>
  <si>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</si>
  <si>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</si>
  <si>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</si>
  <si>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</si>
  <si>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</si>
  <si>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</si>
  <si>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</si>
  <si>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</si>
  <si>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</si>
  <si>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</si>
  <si>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</si>
  <si>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</si>
  <si>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</si>
  <si>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</si>
  <si>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</si>
  <si>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</si>
  <si>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</si>
  <si>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</si>
  <si>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</si>
  <si>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</si>
  <si>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</si>
  <si>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</si>
  <si>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</si>
  <si>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</si>
  <si>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</si>
  <si>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</si>
  <si>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</si>
  <si>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</si>
  <si>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</si>
  <si>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</si>
  <si>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</si>
  <si>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</si>
  <si>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</si>
  <si>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</si>
  <si>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</si>
  <si>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</si>
  <si>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</si>
  <si>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</si>
  <si>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</si>
  <si>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</si>
  <si>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</si>
  <si>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</si>
  <si>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</si>
  <si>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</si>
  <si>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</si>
  <si>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</si>
  <si>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</si>
  <si>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</si>
  <si>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</si>
  <si>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</si>
  <si>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</si>
  <si>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</si>
  <si>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</si>
  <si>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</si>
  <si>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</si>
  <si>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</si>
  <si>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</si>
  <si>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</si>
  <si>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</si>
  <si>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</si>
  <si>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</si>
  <si>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</si>
  <si>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</si>
  <si>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</si>
  <si>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</si>
  <si>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</si>
  <si>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</si>
  <si>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</si>
  <si>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</si>
  <si>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</si>
  <si>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</si>
  <si>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</si>
  <si>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</si>
  <si>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</si>
  <si>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</si>
  <si>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</si>
  <si>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</si>
  <si>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</si>
  <si>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</si>
  <si>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</si>
  <si>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</si>
  <si>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</si>
  <si>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</si>
  <si>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</si>
  <si>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</si>
  <si>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</si>
  <si>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</si>
  <si>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</si>
  <si>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</si>
  <si>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</si>
  <si>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</si>
  <si>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</si>
  <si>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</si>
  <si>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</si>
  <si>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</si>
  <si>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</si>
  <si>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</si>
  <si>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</si>
  <si>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</si>
  <si>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</si>
  <si>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</si>
  <si>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</si>
  <si>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</si>
  <si>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</si>
  <si>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</si>
  <si>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</si>
  <si>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</si>
  <si>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</si>
  <si>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</si>
  <si>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</si>
  <si>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</si>
  <si>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</si>
  <si>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</si>
  <si>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</si>
  <si>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</si>
  <si>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</si>
  <si>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</si>
  <si>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</si>
  <si>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</si>
  <si>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</si>
  <si>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</si>
  <si>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</si>
  <si>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</si>
  <si>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</si>
  <si>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</si>
  <si>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</si>
  <si>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</si>
  <si>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</si>
  <si>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</si>
  <si>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</si>
  <si>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</si>
  <si>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</si>
  <si>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</si>
  <si>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</si>
  <si>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</si>
  <si>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</si>
  <si>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</si>
  <si>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</si>
  <si>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</si>
  <si>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</si>
  <si>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</si>
  <si>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</si>
  <si>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</si>
  <si>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</si>
  <si>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</si>
  <si>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</si>
  <si>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</si>
  <si>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</si>
  <si>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</si>
  <si>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</si>
  <si>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</si>
  <si>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</si>
  <si>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</si>
  <si>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</si>
  <si>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</si>
  <si>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</si>
  <si>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</si>
  <si>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</si>
  <si>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</si>
  <si>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</si>
  <si>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</si>
  <si>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</si>
  <si>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</si>
  <si>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</si>
  <si>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</si>
  <si>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</si>
  <si>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</si>
  <si>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</si>
  <si>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</si>
  <si>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</si>
  <si>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</si>
  <si>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</si>
  <si>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</si>
  <si>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</si>
  <si>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</si>
  <si>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</si>
  <si>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</si>
  <si>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</si>
  <si>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</si>
  <si>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</si>
  <si>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</si>
  <si>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</si>
  <si>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</si>
  <si>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</si>
  <si>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</si>
  <si>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</si>
  <si>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</si>
  <si>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</si>
  <si>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</si>
  <si>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</si>
  <si>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</si>
  <si>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</si>
  <si>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</si>
  <si>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</si>
  <si>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</si>
  <si>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</si>
  <si>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</si>
  <si>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</si>
  <si>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</si>
  <si>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</si>
  <si>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</si>
  <si>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</si>
  <si>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</si>
  <si>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</si>
  <si>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</si>
  <si>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</si>
  <si>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</si>
  <si>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</si>
  <si>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</si>
  <si>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</si>
  <si>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</si>
  <si>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</si>
  <si>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</si>
  <si>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</si>
  <si>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</si>
  <si>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</si>
  <si>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</si>
  <si>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</si>
  <si>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</si>
  <si>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</si>
  <si>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</si>
  <si>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</si>
  <si>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</si>
  <si>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</si>
  <si>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</si>
  <si>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</si>
  <si>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</si>
  <si>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</si>
  <si>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</si>
  <si>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</si>
  <si>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</si>
  <si>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</si>
  <si>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</si>
  <si>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</si>
  <si>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</si>
  <si>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</si>
  <si>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</si>
  <si>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</si>
  <si>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</si>
  <si>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</si>
  <si>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</si>
  <si>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</si>
  <si>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</si>
  <si>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</si>
  <si>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</si>
  <si>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</si>
  <si>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</si>
  <si>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</si>
  <si>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</si>
  <si>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</si>
  <si>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</si>
  <si>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</si>
  <si>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</si>
  <si>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</si>
  <si>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</si>
  <si>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</si>
  <si>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</si>
  <si>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</si>
  <si>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</si>
  <si>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</si>
  <si>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</si>
  <si>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</si>
  <si>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</si>
  <si>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</si>
  <si>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</si>
  <si>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</si>
  <si>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</si>
  <si>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</si>
  <si>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</si>
  <si>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</si>
  <si>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</si>
  <si>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</si>
  <si>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</si>
  <si>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</si>
  <si>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</si>
  <si>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</si>
  <si>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</si>
  <si>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</si>
  <si>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</si>
  <si>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</si>
  <si>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</si>
  <si>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</si>
  <si>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</si>
  <si>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</si>
  <si>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</si>
  <si>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</si>
  <si>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</si>
  <si>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</si>
  <si>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</si>
  <si>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</si>
  <si>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</si>
  <si>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</si>
  <si>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</si>
  <si>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</si>
  <si>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</si>
  <si>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</si>
  <si>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</si>
  <si>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</si>
  <si>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</si>
  <si>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</si>
  <si>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</si>
  <si>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</si>
  <si>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</si>
  <si>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</si>
  <si>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</si>
  <si>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</si>
  <si>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</si>
  <si>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</si>
  <si>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</si>
  <si>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</si>
  <si>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</si>
  <si>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</si>
  <si>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</si>
  <si>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</si>
  <si>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</si>
  <si>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</si>
  <si>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</si>
  <si>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</si>
  <si>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</si>
  <si>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</si>
  <si>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</si>
  <si>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</si>
  <si>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</si>
  <si>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</si>
  <si>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</si>
  <si>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</si>
  <si>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</si>
  <si>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</si>
  <si>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</si>
  <si>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</si>
  <si>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</si>
  <si>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</si>
  <si>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</si>
  <si>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</si>
  <si>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</si>
  <si>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</si>
  <si>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</si>
  <si>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</si>
  <si>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</si>
  <si>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</si>
  <si>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</si>
  <si>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</si>
  <si>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</si>
  <si>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</si>
  <si>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</si>
  <si>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</si>
  <si>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</si>
  <si>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</si>
  <si>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</si>
  <si>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</si>
  <si>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</si>
  <si>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</si>
  <si>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</si>
  <si>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</si>
  <si>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</si>
  <si>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</si>
  <si>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</si>
  <si>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</si>
  <si>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</si>
  <si>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</si>
  <si>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</si>
  <si>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</si>
  <si>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</si>
  <si>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</si>
  <si>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</si>
  <si>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</si>
  <si>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</si>
  <si>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</si>
  <si>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</si>
  <si>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</si>
  <si>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</si>
  <si>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</si>
  <si>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</si>
  <si>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</si>
  <si>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</si>
  <si>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</si>
  <si>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</si>
  <si>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</si>
  <si>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</si>
  <si>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</si>
  <si>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</si>
  <si>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</si>
  <si>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</si>
  <si>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</si>
  <si>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</si>
  <si>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</si>
  <si>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</si>
  <si>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</si>
  <si>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</si>
  <si>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</si>
  <si>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</si>
  <si>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</si>
  <si>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</si>
  <si>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</si>
  <si>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</si>
  <si>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</si>
  <si>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</si>
  <si>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</si>
  <si>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</si>
  <si>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</si>
  <si>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</si>
  <si>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</si>
  <si>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</si>
  <si>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</si>
  <si>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</si>
  <si>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</si>
  <si>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</si>
  <si>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</si>
  <si>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</si>
  <si>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</si>
  <si>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</si>
  <si>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</si>
  <si>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</si>
  <si>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</si>
  <si>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</si>
  <si>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</si>
  <si>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</si>
  <si>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</si>
  <si>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</si>
  <si>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</si>
  <si>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</si>
  <si>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</si>
  <si>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</si>
  <si>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</si>
  <si>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</si>
  <si>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</si>
  <si>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</si>
  <si>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</si>
  <si>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</si>
  <si>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</si>
  <si>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</si>
  <si>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</si>
  <si>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</si>
  <si>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</si>
  <si>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</si>
  <si>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</si>
  <si>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</si>
  <si>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</si>
  <si>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</si>
  <si>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</si>
  <si>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</si>
  <si>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</si>
  <si>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</si>
  <si>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</si>
  <si>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</si>
  <si>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</si>
  <si>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</si>
  <si>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</si>
  <si>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</si>
  <si>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</si>
  <si>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</si>
  <si>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</si>
  <si>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</si>
  <si>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</si>
  <si>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</si>
  <si>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</si>
  <si>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</si>
  <si>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</si>
  <si>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</si>
  <si>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</si>
  <si>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</si>
  <si>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</si>
  <si>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</si>
  <si>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</si>
  <si>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</si>
  <si>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</si>
  <si>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</si>
  <si>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</si>
  <si>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</si>
  <si>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</si>
  <si>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</si>
  <si>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</si>
  <si>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</si>
  <si>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</si>
  <si>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</si>
  <si>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</si>
  <si>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</si>
  <si>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</si>
  <si>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</si>
  <si>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</si>
  <si>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</si>
  <si>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</si>
  <si>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</si>
  <si>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</si>
  <si>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</si>
  <si>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</si>
  <si>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</si>
  <si>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</si>
  <si>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</si>
  <si>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</si>
  <si>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</si>
  <si>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</si>
  <si>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</si>
  <si>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</si>
  <si>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</si>
  <si>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</si>
  <si>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</si>
  <si>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</si>
  <si>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</si>
  <si>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</si>
  <si>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</si>
  <si>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</si>
  <si>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</si>
  <si>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</si>
  <si>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</si>
  <si>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</si>
  <si>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</si>
  <si>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</si>
  <si>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</si>
  <si>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</si>
  <si>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</si>
  <si>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</si>
  <si>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</si>
  <si>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</si>
  <si>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</si>
  <si>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</si>
  <si>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</si>
  <si>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</si>
  <si>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</si>
  <si>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</si>
  <si>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</si>
  <si>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</si>
  <si>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</si>
  <si>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</si>
  <si>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</si>
  <si>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</si>
  <si>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</si>
  <si>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</si>
  <si>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</si>
  <si>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</si>
  <si>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</si>
  <si>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</si>
  <si>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</si>
  <si>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</si>
  <si>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</si>
  <si>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</si>
  <si>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</si>
  <si>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</si>
  <si>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</si>
  <si>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</si>
  <si>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</si>
  <si>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</si>
  <si>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</si>
  <si>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</si>
  <si>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</si>
  <si>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</si>
  <si>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</si>
  <si>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</si>
  <si>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</si>
  <si>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</si>
  <si>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</si>
  <si>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</si>
  <si>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</si>
  <si>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</si>
  <si>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</si>
  <si>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</si>
  <si>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</si>
  <si>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</si>
  <si>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</si>
  <si>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</si>
  <si>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</si>
  <si>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</si>
  <si>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</si>
  <si>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</si>
  <si>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</si>
  <si>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</si>
  <si>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</si>
  <si>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</si>
  <si>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</si>
  <si>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</si>
  <si>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</si>
  <si>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</si>
  <si>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</si>
  <si>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</si>
  <si>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</si>
  <si>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</si>
  <si>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</si>
  <si>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</si>
  <si>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</si>
  <si>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</si>
  <si>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</si>
  <si>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</si>
  <si>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</si>
  <si>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</si>
  <si>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</si>
  <si>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</si>
  <si>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</si>
  <si>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</si>
  <si>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</si>
  <si>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</si>
  <si>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</si>
  <si>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</si>
  <si>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</si>
  <si>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</si>
  <si>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</si>
  <si>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</si>
  <si>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</si>
  <si>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</si>
  <si>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</si>
  <si>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</si>
  <si>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</si>
  <si>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</si>
  <si>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</si>
  <si>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</si>
  <si>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</si>
  <si>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</si>
  <si>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</si>
  <si>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</si>
  <si>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</si>
  <si>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</si>
  <si>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</si>
  <si>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</si>
  <si>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</si>
  <si>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</si>
  <si>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</si>
  <si>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</si>
  <si>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</si>
  <si>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</si>
  <si>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</si>
  <si>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</si>
  <si>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</si>
  <si>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</si>
  <si>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</si>
  <si>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</si>
  <si>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</si>
  <si>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</si>
  <si>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</si>
  <si>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</si>
  <si>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</si>
  <si>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</si>
  <si>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</si>
  <si>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</si>
  <si>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</si>
  <si>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</si>
  <si>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</si>
  <si>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</si>
  <si>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</si>
  <si>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</si>
  <si>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</si>
  <si>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</si>
  <si>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</si>
  <si>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</si>
  <si>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</si>
  <si>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</si>
  <si>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</si>
  <si>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</si>
  <si>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</si>
  <si>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</si>
  <si>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</si>
  <si>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</si>
  <si>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</si>
  <si>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</si>
  <si>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</si>
  <si>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</si>
  <si>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</si>
  <si>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</si>
  <si>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</si>
  <si>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</si>
  <si>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</si>
  <si>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</si>
  <si>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</si>
  <si>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</si>
  <si>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</si>
  <si>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</si>
  <si>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</si>
  <si>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</si>
  <si>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</si>
  <si>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</si>
  <si>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</si>
  <si>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</si>
  <si>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</si>
  <si>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</si>
  <si>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</si>
  <si>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</si>
  <si>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</si>
  <si>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</si>
  <si>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</si>
  <si>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</si>
  <si>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</si>
  <si>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</si>
  <si>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</si>
  <si>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</si>
  <si>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</si>
  <si>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</si>
  <si>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</si>
  <si>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</si>
  <si>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</si>
  <si>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</si>
  <si>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</si>
  <si>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</si>
  <si>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</si>
  <si>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</si>
  <si>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</si>
  <si>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</si>
  <si>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</si>
  <si>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</si>
  <si>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</si>
  <si>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</si>
  <si>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</si>
  <si>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</si>
  <si>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</si>
  <si>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</si>
  <si>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</si>
  <si>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</si>
  <si>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</si>
  <si>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</si>
  <si>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</si>
  <si>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</si>
  <si>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</si>
  <si>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</si>
  <si>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</si>
  <si>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</si>
  <si>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</si>
  <si>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</si>
  <si>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</si>
  <si>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</si>
  <si>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</si>
  <si>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</si>
  <si>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</si>
  <si>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</si>
  <si>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</si>
  <si>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</si>
  <si>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</si>
  <si>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</si>
  <si>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</si>
  <si>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</si>
  <si>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</si>
  <si>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</si>
  <si>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</si>
  <si>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</si>
  <si>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</si>
  <si>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</si>
  <si>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</si>
  <si>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</si>
  <si>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</si>
  <si>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</si>
  <si>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</si>
  <si>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</si>
  <si>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</si>
  <si>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</si>
  <si>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</si>
  <si>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</si>
  <si>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</si>
  <si>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</si>
  <si>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</si>
  <si>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</si>
  <si>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</si>
  <si>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</si>
  <si>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</si>
  <si>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</si>
  <si>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</si>
  <si>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</si>
  <si>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</si>
  <si>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</si>
  <si>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</si>
  <si>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</si>
  <si>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</si>
  <si>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</si>
  <si>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</si>
  <si>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</si>
  <si>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</si>
  <si>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</si>
  <si>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</si>
  <si>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</si>
  <si>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</si>
  <si>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</si>
  <si>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</si>
  <si>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</si>
  <si>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</si>
  <si>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</si>
  <si>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</si>
  <si>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</si>
  <si>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</si>
  <si>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</si>
  <si>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</si>
  <si>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</si>
  <si>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</si>
  <si>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</si>
  <si>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</si>
  <si>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</si>
  <si>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</si>
  <si>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</si>
  <si>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</si>
  <si>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</si>
  <si>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</si>
  <si>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</si>
  <si>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</si>
  <si>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</si>
  <si>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</si>
  <si>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</si>
  <si>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</si>
  <si>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</si>
  <si>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</si>
  <si>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</si>
  <si>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</si>
  <si>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</si>
  <si>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</si>
  <si>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</si>
  <si>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</si>
  <si>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</si>
  <si>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</si>
  <si>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</si>
  <si>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</si>
  <si>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</si>
  <si>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</si>
  <si>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</si>
  <si>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</si>
  <si>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</si>
  <si>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</si>
  <si>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</si>
  <si>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</si>
  <si>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</si>
  <si>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</si>
  <si>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</si>
  <si>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</si>
  <si>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</si>
  <si>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</si>
  <si>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</si>
  <si>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</si>
  <si>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</si>
  <si>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</si>
  <si>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</si>
  <si>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</si>
  <si>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</si>
  <si>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</si>
  <si>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</si>
  <si>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</si>
  <si>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</si>
  <si>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</si>
  <si>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</si>
  <si>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</si>
  <si>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</si>
  <si>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</si>
  <si>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</si>
  <si>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</si>
  <si>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</si>
  <si>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</si>
  <si>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</si>
  <si>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</si>
  <si>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</si>
  <si>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</si>
  <si>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</si>
  <si>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</si>
  <si>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</si>
  <si>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</si>
  <si>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</si>
  <si>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</si>
  <si>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</si>
  <si>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</si>
  <si>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</si>
  <si>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</si>
  <si>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</si>
  <si>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</si>
  <si>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</si>
  <si>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</si>
  <si>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</si>
  <si>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</si>
  <si>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</si>
  <si>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</si>
  <si>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</si>
  <si>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</si>
  <si>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</si>
  <si>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</si>
  <si>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</si>
  <si>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</si>
  <si>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</si>
  <si>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</si>
  <si>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</si>
  <si>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</si>
  <si>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</si>
  <si>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</si>
  <si>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</si>
  <si>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</si>
  <si>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</si>
  <si>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</si>
  <si>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</si>
  <si>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</si>
  <si>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</si>
  <si>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</si>
  <si>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</si>
  <si>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</si>
  <si>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</si>
  <si>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</si>
  <si>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</si>
  <si>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</si>
  <si>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</si>
  <si>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</si>
  <si>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</si>
  <si>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</si>
  <si>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</si>
  <si>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</si>
  <si>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</si>
  <si>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</si>
  <si>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</si>
  <si>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</si>
  <si>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</si>
  <si>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</si>
  <si>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</si>
  <si>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</si>
  <si>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</si>
  <si>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</si>
  <si>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</si>
  <si>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</si>
  <si>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</si>
  <si>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</si>
  <si>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</si>
  <si>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</si>
  <si>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</si>
  <si>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</si>
  <si>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</si>
  <si>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</si>
  <si>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</si>
  <si>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</si>
  <si>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</si>
  <si>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</si>
  <si>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</si>
  <si>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</si>
  <si>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</si>
  <si>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</si>
  <si>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</si>
  <si>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</si>
  <si>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</si>
  <si>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</si>
  <si>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</si>
  <si>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</si>
  <si>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</si>
  <si>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</si>
  <si>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</si>
  <si>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</si>
  <si>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</si>
  <si>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</si>
  <si>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</si>
  <si>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</si>
  <si>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</si>
  <si>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</si>
  <si>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</si>
  <si>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</si>
  <si>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</si>
  <si>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</si>
  <si>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</si>
  <si>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</si>
  <si>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</si>
  <si>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</si>
  <si>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</si>
  <si>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</si>
  <si>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</si>
  <si>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</si>
  <si>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</si>
  <si>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</si>
  <si>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</si>
  <si>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</si>
  <si>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</si>
  <si>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</si>
  <si>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</si>
  <si>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</si>
  <si>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</si>
  <si>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</si>
  <si>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</si>
  <si>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</si>
  <si>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</si>
  <si>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</si>
  <si>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</si>
  <si>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</si>
  <si>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</si>
  <si>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</si>
  <si>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</si>
  <si>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</si>
  <si>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</si>
  <si>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</si>
  <si>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</si>
  <si>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</si>
  <si>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</si>
  <si>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</si>
  <si>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</si>
  <si>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</si>
  <si>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</si>
  <si>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</si>
  <si>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</si>
  <si>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</si>
  <si>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</si>
  <si>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</si>
  <si>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</si>
  <si>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</si>
  <si>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</si>
  <si>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</si>
  <si>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</si>
  <si>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</si>
  <si>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</si>
  <si>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</si>
  <si>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</si>
  <si>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</si>
  <si>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</si>
  <si>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</si>
  <si>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</si>
  <si>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</si>
  <si>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</si>
  <si>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</si>
  <si>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</si>
  <si>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</si>
  <si>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</si>
  <si>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</si>
  <si>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</si>
  <si>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</si>
  <si>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</si>
  <si>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</si>
  <si>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</si>
  <si>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</si>
  <si>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</si>
  <si>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</si>
  <si>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</si>
  <si>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</si>
  <si>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</si>
  <si>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</si>
  <si>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</si>
  <si>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</si>
  <si>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</si>
  <si>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</si>
  <si>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</si>
  <si>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</si>
  <si>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</si>
  <si>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</si>
  <si>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</si>
  <si>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</si>
  <si>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</si>
  <si>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</si>
  <si>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</si>
  <si>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</si>
  <si>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</si>
  <si>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</si>
  <si>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</si>
  <si>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</si>
  <si>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</si>
  <si>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</si>
  <si>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</si>
  <si>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</si>
  <si>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</si>
  <si>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</si>
  <si>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</si>
  <si>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</si>
  <si>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</si>
  <si>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</si>
  <si>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</si>
  <si>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</si>
  <si>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</si>
  <si>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</si>
  <si>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</si>
  <si>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</si>
  <si>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</si>
  <si>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</si>
  <si>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</si>
  <si>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</si>
  <si>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</si>
  <si>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</si>
  <si>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</si>
  <si>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</si>
  <si>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</si>
  <si>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</si>
  <si>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</si>
  <si>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</si>
  <si>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</si>
  <si>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</si>
  <si>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</si>
  <si>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</si>
  <si>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</si>
  <si>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</si>
  <si>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</si>
  <si>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</si>
  <si>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</si>
  <si>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</si>
  <si>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</si>
  <si>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</si>
  <si>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</si>
  <si>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</si>
  <si>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</si>
  <si>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</si>
  <si>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</si>
  <si>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</si>
  <si>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</si>
  <si>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</si>
  <si>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</si>
  <si>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</si>
  <si>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</si>
  <si>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</si>
  <si>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</si>
  <si>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</si>
  <si>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</si>
  <si>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</si>
  <si>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</si>
  <si>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</si>
  <si>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</si>
  <si>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</si>
  <si>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</si>
  <si>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</si>
  <si>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</si>
  <si>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</si>
  <si>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</si>
  <si>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</si>
  <si>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</si>
  <si>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</si>
  <si>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</si>
  <si>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</si>
  <si>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</si>
  <si>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</si>
  <si>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</si>
  <si>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</si>
  <si>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</si>
  <si>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</si>
  <si>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</si>
  <si>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</si>
  <si>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</si>
  <si>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</si>
  <si>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</si>
  <si>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</si>
  <si>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</si>
  <si>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</si>
  <si>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</si>
  <si>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</si>
  <si>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</si>
  <si>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</si>
  <si>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</si>
  <si>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</si>
  <si>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</si>
  <si>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</si>
  <si>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</si>
  <si>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</si>
  <si>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</si>
  <si>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</si>
  <si>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</si>
  <si>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</si>
  <si>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</si>
  <si>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</si>
  <si>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</si>
  <si>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</si>
  <si>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</si>
  <si>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</si>
  <si>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</si>
  <si>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</si>
  <si>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</si>
  <si>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</si>
  <si>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</si>
  <si>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</si>
  <si>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</si>
  <si>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</si>
  <si>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</si>
  <si>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</si>
  <si>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</si>
  <si>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</si>
  <si>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</si>
  <si>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</si>
  <si>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</si>
  <si>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</si>
  <si>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</si>
  <si>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</si>
  <si>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</si>
  <si>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</si>
  <si>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</si>
  <si>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</si>
  <si>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</si>
  <si>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</si>
  <si>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</si>
  <si>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</si>
  <si>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</si>
  <si>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</si>
  <si>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</si>
  <si>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</si>
  <si>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</si>
  <si>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</si>
  <si>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</si>
  <si>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</si>
  <si>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</si>
  <si>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</si>
  <si>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</si>
  <si>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</si>
  <si>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</si>
  <si>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</si>
  <si>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</si>
  <si>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</si>
  <si>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</si>
  <si>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</si>
  <si>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</si>
  <si>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</si>
  <si>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</si>
  <si>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</si>
  <si>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</si>
  <si>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</si>
  <si>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</si>
  <si>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</si>
  <si>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</si>
  <si>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</si>
  <si>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</si>
  <si>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</si>
  <si>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</si>
  <si>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</si>
  <si>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</si>
  <si>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</si>
  <si>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</si>
  <si>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</si>
  <si>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</si>
  <si>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</si>
  <si>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</si>
  <si>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</si>
  <si>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</si>
  <si>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</si>
  <si>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</si>
  <si>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</si>
  <si>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</si>
  <si>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</si>
  <si>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</si>
  <si>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</si>
  <si>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</si>
  <si>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</si>
  <si>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</si>
  <si>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</si>
  <si>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</si>
  <si>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</si>
  <si>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</si>
  <si>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</si>
  <si>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</si>
  <si>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</si>
  <si>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</si>
  <si>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</si>
  <si>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</si>
  <si>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</si>
  <si>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</si>
  <si>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</si>
  <si>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</si>
  <si>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</si>
  <si>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</si>
  <si>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</si>
  <si>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</si>
  <si>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</si>
  <si>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</si>
  <si>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</si>
  <si>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</si>
  <si>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</si>
  <si>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</si>
  <si>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</si>
  <si>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</si>
  <si>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</si>
  <si>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</si>
  <si>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</si>
  <si>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</si>
  <si>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</si>
  <si>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</si>
  <si>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</si>
  <si>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</si>
  <si>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</si>
  <si>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</si>
  <si>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</si>
  <si>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</si>
  <si>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</si>
  <si>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</si>
  <si>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</si>
  <si>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</si>
  <si>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</si>
  <si>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</si>
  <si>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</si>
  <si>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</si>
  <si>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</si>
  <si>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</si>
  <si>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</si>
  <si>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</si>
  <si>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</si>
  <si>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</si>
  <si>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</si>
  <si>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</si>
  <si>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</si>
  <si>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</si>
  <si>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</si>
  <si>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</si>
  <si>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</si>
  <si>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</si>
  <si>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</si>
  <si>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</si>
  <si>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</si>
  <si>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</si>
  <si>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</si>
  <si>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</si>
  <si>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</si>
  <si>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</si>
  <si>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</si>
  <si>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</si>
  <si>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</si>
  <si>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</si>
  <si>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</si>
  <si>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</si>
  <si>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</si>
  <si>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</si>
  <si>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</si>
  <si>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</si>
  <si>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</si>
  <si>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</si>
  <si>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</si>
  <si>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</si>
  <si>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</si>
  <si>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</si>
  <si>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</si>
  <si>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</si>
  <si>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</si>
  <si>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</si>
  <si>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</si>
  <si>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</si>
  <si>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</si>
  <si>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</si>
  <si>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</si>
  <si>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</si>
  <si>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</si>
  <si>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</si>
  <si>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</si>
  <si>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</si>
  <si>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</si>
  <si>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</si>
  <si>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</si>
  <si>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</si>
  <si>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</si>
  <si>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</si>
  <si>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</si>
  <si>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</si>
  <si>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</si>
  <si>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</si>
  <si>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</si>
  <si>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</si>
  <si>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</si>
  <si>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</si>
  <si>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</si>
  <si>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</si>
  <si>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</si>
  <si>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</si>
  <si>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</si>
  <si>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</si>
  <si>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</si>
  <si>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</si>
  <si>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</si>
  <si>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</si>
  <si>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</si>
  <si>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</si>
  <si>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</si>
  <si>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</si>
  <si>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</si>
  <si>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</si>
  <si>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</si>
  <si>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</si>
  <si>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</si>
  <si>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</si>
  <si>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</si>
  <si>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</si>
  <si>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</si>
  <si>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</si>
  <si>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</si>
  <si>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</si>
  <si>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</si>
  <si>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</si>
  <si>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</si>
  <si>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</si>
  <si>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</si>
  <si>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</si>
  <si>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</si>
  <si>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</si>
  <si>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</si>
  <si>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</si>
  <si>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</si>
  <si>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</si>
  <si>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</si>
  <si>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</si>
  <si>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</si>
  <si>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</si>
  <si>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</si>
  <si>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</si>
  <si>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</si>
  <si>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</si>
  <si>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</si>
  <si>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</si>
  <si>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</si>
  <si>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</si>
  <si>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</si>
  <si>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</si>
  <si>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</si>
  <si>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</si>
  <si>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</si>
  <si>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</si>
  <si>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</si>
  <si>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</si>
  <si>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</si>
  <si>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</si>
  <si>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</si>
  <si>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</si>
  <si>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</si>
  <si>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</si>
  <si>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</si>
  <si>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</si>
  <si>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</si>
  <si>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</si>
  <si>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</si>
  <si>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</si>
  <si>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</si>
  <si>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</si>
  <si>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</si>
  <si>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</si>
  <si>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</si>
  <si>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</si>
  <si>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</si>
  <si>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</si>
  <si>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</si>
  <si>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</si>
  <si>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</si>
  <si>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</si>
  <si>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</si>
  <si>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</si>
  <si>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</si>
  <si>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</si>
  <si>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</si>
  <si>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</si>
  <si>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</si>
  <si>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</si>
  <si>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</si>
  <si>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</si>
  <si>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</si>
  <si>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</si>
  <si>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</si>
  <si>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</si>
  <si>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</si>
  <si>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</si>
  <si>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</si>
  <si>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</si>
  <si>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</si>
  <si>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</si>
  <si>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</si>
  <si>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</si>
  <si>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</si>
  <si>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</si>
  <si>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</si>
  <si>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</si>
  <si>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</si>
  <si>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</si>
  <si>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</si>
  <si>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</si>
  <si>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</si>
  <si>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</si>
  <si>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</si>
  <si>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</si>
  <si>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</si>
  <si>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</si>
  <si>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</si>
  <si>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</si>
  <si>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</si>
  <si>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</si>
  <si>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</si>
  <si>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</si>
  <si>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</si>
  <si>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</si>
  <si>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</si>
  <si>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</si>
  <si>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</si>
  <si>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</si>
  <si>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</si>
  <si>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</si>
  <si>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</si>
  <si>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</si>
  <si>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</si>
  <si>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</si>
  <si>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</si>
  <si>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</si>
  <si>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</si>
  <si>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</si>
  <si>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</si>
  <si>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</si>
  <si>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</si>
  <si>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</si>
  <si>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</si>
  <si>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</si>
  <si>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</si>
  <si>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</si>
  <si>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</si>
  <si>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</si>
  <si>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</si>
  <si>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</si>
  <si>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</si>
  <si>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</si>
  <si>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</si>
  <si>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</si>
  <si>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</si>
  <si>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</si>
  <si>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</si>
  <si>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</si>
  <si>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</si>
  <si>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</si>
  <si>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</si>
  <si>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</si>
  <si>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</si>
  <si>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</si>
  <si>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</si>
  <si>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</si>
  <si>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</si>
  <si>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</si>
  <si>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</si>
  <si>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</si>
  <si>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</si>
  <si>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</si>
  <si>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</si>
  <si>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</si>
  <si>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</si>
  <si>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</si>
  <si>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</si>
  <si>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</si>
  <si>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</si>
  <si>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</si>
  <si>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</si>
  <si>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</si>
  <si>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</si>
  <si>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</si>
  <si>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</si>
  <si>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</si>
  <si>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</si>
  <si>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</si>
  <si>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</si>
  <si>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</si>
  <si>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</si>
  <si>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</si>
  <si>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</si>
  <si>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</si>
  <si>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</si>
  <si>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</si>
  <si>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</si>
  <si>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</si>
  <si>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</si>
  <si>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</si>
  <si>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</si>
  <si>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</si>
  <si>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</si>
  <si>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</si>
  <si>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</si>
  <si>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</si>
  <si>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</si>
  <si>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</si>
  <si>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</si>
  <si>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</si>
  <si>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</si>
  <si>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</si>
  <si>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</si>
  <si>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</si>
  <si>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</si>
  <si>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</si>
  <si>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</si>
  <si>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</si>
  <si>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</si>
  <si>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</si>
  <si>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</si>
  <si>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</si>
  <si>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</si>
  <si>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</si>
  <si>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</si>
  <si>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</si>
  <si>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</si>
  <si>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</si>
  <si>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</si>
  <si>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</si>
  <si>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</si>
  <si>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</si>
  <si>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</si>
  <si>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</si>
  <si>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</si>
  <si>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</si>
  <si>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</si>
  <si>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</si>
  <si>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</si>
  <si>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</si>
  <si>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</si>
  <si>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</si>
  <si>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</si>
  <si>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</si>
  <si>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</si>
  <si>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</si>
  <si>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</si>
  <si>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</si>
  <si>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</si>
  <si>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</si>
  <si>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</si>
  <si>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</si>
  <si>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</si>
  <si>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</si>
  <si>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</si>
  <si>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</si>
  <si>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</si>
  <si>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</si>
  <si>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</si>
  <si>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</si>
  <si>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</si>
  <si>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</si>
  <si>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</si>
  <si>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</si>
  <si>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</si>
  <si>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</si>
  <si>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</si>
  <si>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</si>
  <si>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</si>
  <si>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</si>
  <si>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</si>
  <si>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</si>
  <si>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</si>
  <si>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</si>
  <si>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</si>
  <si>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</si>
  <si>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</si>
  <si>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</si>
  <si>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</si>
  <si>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</si>
  <si>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</si>
  <si>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</si>
  <si>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</si>
  <si>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</si>
  <si>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</si>
  <si>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</si>
  <si>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</si>
  <si>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</si>
  <si>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</si>
  <si>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</si>
  <si>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</si>
  <si>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</si>
  <si>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</si>
  <si>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</si>
  <si>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</si>
  <si>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</si>
  <si>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</si>
  <si>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</si>
  <si>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</si>
  <si>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</si>
  <si>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</si>
  <si>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</si>
  <si>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</si>
  <si>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</si>
  <si>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</si>
  <si>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</si>
  <si>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</si>
  <si>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</si>
  <si>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</si>
  <si>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</si>
  <si>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</si>
  <si>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</si>
  <si>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</si>
  <si>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</si>
  <si>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</si>
  <si>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</si>
  <si>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</si>
  <si>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</si>
  <si>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</si>
  <si>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</si>
  <si>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</si>
  <si>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</si>
  <si>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</si>
  <si>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</si>
  <si>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</si>
  <si>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</si>
  <si>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</si>
  <si>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</si>
  <si>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</si>
  <si>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</si>
  <si>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</si>
  <si>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</si>
  <si>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</si>
  <si>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</si>
  <si>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</si>
  <si>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</si>
  <si>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</si>
  <si>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</si>
  <si>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</si>
  <si>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</si>
  <si>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</si>
  <si>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</si>
  <si>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</si>
  <si>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</si>
  <si>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</si>
  <si>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</si>
  <si>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</si>
  <si>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</si>
  <si>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</si>
  <si>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</si>
  <si>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</si>
  <si>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</si>
  <si>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</si>
  <si>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</si>
  <si>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</si>
  <si>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</si>
  <si>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</si>
  <si>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</si>
  <si>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</si>
  <si>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</si>
  <si>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</si>
  <si>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</si>
  <si>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</si>
  <si>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</si>
  <si>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</si>
  <si>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</si>
  <si>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</si>
  <si>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</si>
  <si>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</si>
  <si>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</si>
  <si>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</si>
  <si>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</si>
  <si>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</si>
  <si>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</si>
  <si>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</si>
  <si>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</si>
  <si>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</si>
  <si>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</si>
  <si>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</si>
  <si>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</si>
  <si>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</si>
  <si>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</si>
  <si>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</si>
  <si>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</si>
  <si>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</si>
  <si>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</si>
  <si>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</si>
  <si>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</si>
  <si>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</si>
  <si>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</si>
  <si>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</si>
  <si>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</si>
  <si>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</si>
  <si>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</si>
  <si>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</si>
  <si>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</si>
  <si>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</si>
  <si>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</si>
  <si>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</si>
  <si>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</si>
  <si>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</si>
  <si>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</si>
  <si>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</si>
  <si>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</si>
  <si>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</si>
  <si>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</si>
  <si>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</si>
  <si>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</si>
  <si>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</si>
  <si>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</si>
  <si>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</si>
  <si>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</si>
  <si>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</si>
  <si>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</si>
  <si>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</si>
  <si>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</si>
  <si>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</si>
  <si>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</si>
  <si>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</si>
  <si>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</si>
  <si>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</si>
  <si>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</si>
  <si>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</si>
  <si>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</si>
  <si>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</si>
  <si>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</si>
  <si>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</si>
  <si>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</si>
  <si>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</si>
  <si>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</si>
  <si>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</si>
  <si>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</si>
  <si>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</si>
  <si>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</si>
  <si>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</si>
  <si>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</si>
  <si>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</si>
  <si>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</si>
  <si>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</si>
  <si>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</si>
  <si>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</si>
  <si>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</si>
  <si>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</si>
  <si>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</si>
  <si>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</si>
  <si>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</si>
  <si>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</si>
  <si>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</si>
  <si>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</si>
  <si>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</si>
  <si>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</si>
  <si>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</si>
  <si>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</si>
  <si>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</si>
  <si>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</si>
  <si>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</si>
  <si>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</si>
  <si>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</si>
  <si>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</si>
  <si>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</si>
  <si>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</si>
  <si>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</si>
  <si>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</si>
  <si>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</si>
  <si>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</si>
  <si>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</si>
  <si>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</si>
  <si>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</si>
  <si>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</si>
  <si>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</si>
  <si>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</si>
  <si>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</si>
  <si>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</si>
  <si>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</si>
  <si>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</si>
  <si>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</si>
  <si>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</si>
  <si>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</si>
  <si>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</si>
  <si>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</si>
  <si>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</si>
  <si>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</si>
  <si>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</si>
  <si>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</si>
  <si>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</si>
  <si>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</si>
  <si>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</si>
  <si>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</si>
  <si>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</si>
  <si>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</si>
  <si>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</si>
  <si>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</si>
  <si>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</si>
  <si>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</si>
  <si>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</si>
  <si>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</si>
  <si>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</si>
  <si>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</si>
  <si>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</si>
  <si>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</si>
  <si>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</si>
  <si>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</si>
  <si>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</si>
  <si>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</si>
  <si>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</si>
  <si>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</si>
  <si>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</si>
  <si>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</si>
  <si>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</si>
  <si>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</si>
  <si>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</si>
  <si>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</si>
  <si>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</si>
  <si>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</si>
  <si>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</si>
  <si>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</si>
  <si>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</si>
  <si>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</si>
  <si>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</si>
  <si>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</si>
  <si>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</si>
  <si>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</si>
  <si>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</si>
  <si>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</si>
  <si>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</si>
  <si>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</si>
  <si>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</si>
  <si>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</si>
  <si>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</si>
  <si>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</si>
  <si>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</si>
  <si>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</si>
  <si>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</si>
  <si>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</si>
  <si>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</si>
  <si>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</si>
  <si>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</si>
  <si>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</si>
  <si>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</si>
  <si>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</si>
  <si>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</si>
  <si>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</si>
  <si>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</si>
  <si>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</si>
  <si>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</si>
  <si>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</si>
  <si>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</si>
  <si>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</si>
  <si>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</si>
  <si>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</si>
  <si>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</si>
  <si>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</si>
  <si>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</si>
  <si>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</si>
  <si>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</si>
  <si>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</si>
  <si>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</si>
  <si>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</si>
  <si>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</si>
  <si>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</si>
  <si>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</si>
  <si>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</si>
  <si>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</si>
  <si>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</si>
  <si>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</si>
  <si>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</si>
  <si>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</si>
  <si>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</si>
  <si>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</si>
  <si>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</si>
  <si>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</si>
  <si>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</si>
  <si>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</si>
  <si>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</si>
  <si>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</si>
  <si>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</si>
  <si>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</si>
  <si>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</si>
  <si>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</si>
  <si>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</si>
  <si>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</si>
  <si>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</si>
  <si>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</si>
  <si>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</si>
  <si>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</si>
  <si>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</si>
  <si>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</si>
  <si>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</si>
  <si>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</si>
  <si>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</si>
  <si>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</si>
  <si>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</si>
  <si>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</si>
  <si>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</si>
  <si>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</si>
  <si>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</si>
  <si>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</si>
  <si>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</si>
  <si>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</si>
  <si>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</si>
  <si>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</si>
  <si>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</si>
  <si>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</si>
  <si>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</si>
  <si>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</si>
  <si>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</si>
  <si>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</si>
  <si>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</si>
  <si>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</si>
  <si>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</si>
  <si>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</si>
  <si>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</si>
  <si>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</si>
  <si>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</si>
  <si>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</si>
  <si>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</si>
  <si>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</si>
  <si>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</si>
  <si>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</si>
  <si>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</si>
  <si>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</si>
  <si>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</si>
  <si>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</si>
  <si>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</si>
  <si>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</si>
  <si>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</si>
  <si>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</si>
  <si>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</si>
  <si>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</si>
  <si>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</si>
  <si>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</si>
  <si>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</si>
  <si>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</si>
  <si>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</si>
  <si>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</si>
  <si>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</si>
  <si>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</si>
  <si>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</si>
  <si>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</si>
  <si>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</si>
  <si>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</si>
  <si>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</si>
  <si>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</si>
  <si>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</si>
  <si>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</si>
  <si>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</si>
  <si>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</si>
  <si>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</si>
  <si>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</si>
  <si>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</si>
  <si>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</si>
  <si>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</si>
  <si>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</si>
  <si>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</si>
  <si>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</si>
  <si>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</si>
  <si>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</si>
  <si>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</si>
  <si>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</si>
  <si>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</si>
  <si>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</si>
  <si>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</si>
  <si>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</si>
  <si>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</si>
  <si>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</si>
  <si>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</si>
  <si>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</si>
  <si>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</si>
  <si>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</si>
  <si>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</si>
  <si>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</si>
  <si>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</si>
  <si>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</si>
  <si>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</si>
  <si>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</si>
  <si>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</si>
  <si>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</si>
  <si>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</si>
  <si>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</si>
  <si>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</si>
  <si>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</si>
  <si>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</si>
  <si>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</si>
  <si>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</si>
  <si>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</si>
  <si>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</si>
  <si>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</si>
  <si>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</si>
  <si>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</si>
  <si>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</si>
  <si>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</si>
  <si>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</si>
  <si>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</si>
  <si>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</si>
  <si>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</si>
  <si>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</si>
  <si>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</si>
  <si>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</si>
  <si>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</si>
  <si>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</si>
  <si>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</si>
  <si>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</si>
  <si>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</si>
  <si>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</si>
  <si>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</si>
  <si>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</si>
  <si>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</si>
  <si>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</si>
  <si>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</si>
  <si>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</si>
  <si>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</si>
  <si>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</si>
  <si>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</si>
  <si>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</si>
  <si>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</si>
  <si>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</si>
  <si>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</si>
  <si>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</si>
  <si>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</si>
  <si>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</si>
  <si>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</si>
  <si>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</si>
  <si>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</si>
  <si>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</si>
  <si>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</si>
  <si>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</si>
  <si>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</si>
  <si>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</si>
  <si>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</si>
  <si>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</si>
  <si>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</si>
  <si>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</si>
  <si>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</si>
  <si>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</si>
  <si>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</si>
  <si>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</si>
  <si>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</si>
  <si>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</si>
  <si>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</si>
  <si>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</si>
  <si>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</si>
  <si>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</si>
  <si>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</si>
  <si>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</si>
  <si>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</si>
  <si>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</si>
  <si>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</si>
  <si>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</si>
  <si>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</si>
  <si>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</si>
  <si>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</si>
  <si>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</si>
  <si>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</si>
  <si>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</si>
  <si>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</si>
  <si>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</si>
  <si>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</si>
  <si>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</si>
  <si>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</si>
  <si>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</si>
  <si>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</si>
  <si>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</si>
  <si>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</si>
  <si>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</si>
  <si>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</si>
  <si>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</si>
  <si>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</si>
  <si>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</si>
  <si>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</si>
  <si>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</si>
  <si>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</si>
  <si>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</si>
  <si>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</si>
  <si>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</si>
  <si>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</si>
  <si>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</si>
  <si>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</si>
  <si>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</si>
  <si>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</si>
  <si>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</si>
  <si>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</si>
  <si>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</si>
  <si>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</si>
  <si>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</si>
  <si>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</si>
  <si>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</si>
  <si>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</si>
  <si>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</si>
  <si>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</si>
  <si>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</si>
  <si>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</si>
  <si>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</si>
  <si>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</si>
  <si>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</si>
  <si>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</si>
  <si>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</si>
  <si>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</si>
  <si>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</si>
  <si>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</si>
  <si>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</si>
  <si>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</si>
  <si>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</si>
  <si>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</si>
  <si>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</si>
  <si>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</si>
  <si>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</si>
  <si>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</si>
  <si>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</si>
  <si>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</si>
  <si>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</si>
  <si>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</si>
  <si>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</si>
  <si>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</si>
  <si>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</si>
  <si>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</si>
  <si>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</si>
  <si>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</si>
  <si>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</si>
  <si>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</si>
  <si>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</si>
  <si>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</si>
  <si>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</si>
  <si>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</si>
  <si>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</si>
  <si>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</si>
  <si>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</si>
  <si>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</si>
  <si>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</si>
  <si>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</si>
  <si>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</si>
  <si>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</si>
  <si>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</si>
  <si>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</si>
  <si>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</si>
  <si>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</si>
  <si>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</si>
  <si>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</si>
  <si>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</si>
  <si>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</si>
  <si>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</si>
  <si>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</si>
  <si>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</si>
  <si>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</si>
  <si>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</si>
  <si>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</si>
  <si>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</si>
  <si>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</si>
  <si>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</si>
  <si>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</si>
  <si>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</si>
  <si>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</si>
  <si>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</si>
  <si>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</si>
  <si>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</si>
  <si>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</si>
  <si>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</si>
  <si>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</si>
  <si>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</si>
  <si>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</si>
  <si>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</si>
  <si>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</si>
  <si>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</si>
  <si>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</si>
  <si>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</si>
  <si>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</si>
  <si>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</si>
  <si>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</si>
  <si>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</si>
  <si>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</si>
  <si>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</si>
  <si>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</si>
  <si>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</si>
  <si>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</si>
  <si>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</si>
  <si>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</si>
  <si>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</si>
  <si>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</si>
  <si>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</si>
  <si>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</si>
  <si>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</si>
  <si>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</si>
  <si>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</si>
  <si>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</si>
  <si>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</si>
  <si>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</si>
  <si>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</si>
  <si>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</si>
  <si>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</si>
  <si>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</si>
  <si>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</si>
  <si>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</si>
  <si>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</si>
  <si>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</si>
  <si>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</si>
  <si>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</si>
  <si>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</si>
  <si>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</si>
  <si>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</si>
  <si>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</si>
  <si>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</si>
  <si>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</si>
  <si>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</si>
  <si>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</si>
  <si>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</si>
  <si>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</si>
  <si>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</si>
  <si>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</si>
  <si>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</si>
  <si>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</si>
  <si>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</si>
  <si>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</si>
  <si>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</si>
  <si>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</si>
  <si>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</si>
  <si>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</si>
  <si>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</si>
  <si>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</si>
  <si>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</si>
  <si>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</si>
  <si>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</si>
  <si>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</si>
  <si>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</si>
  <si>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</si>
  <si>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</si>
  <si>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</si>
  <si>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</si>
  <si>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</si>
  <si>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</si>
  <si>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</si>
  <si>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</si>
  <si>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</si>
  <si>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</si>
  <si>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</si>
  <si>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</si>
  <si>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</si>
  <si>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</si>
  <si>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</si>
  <si>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</si>
  <si>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</si>
  <si>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</si>
  <si>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</si>
  <si>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</si>
  <si>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</si>
  <si>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</si>
  <si>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</si>
  <si>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</si>
  <si>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</si>
  <si>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</si>
  <si>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</si>
  <si>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</si>
  <si>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</si>
  <si>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</si>
  <si>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</si>
  <si>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</si>
  <si>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</si>
  <si>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</si>
  <si>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</si>
  <si>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</si>
  <si>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</si>
  <si>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</si>
  <si>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</si>
  <si>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</si>
  <si>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</si>
  <si>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</si>
  <si>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</si>
  <si>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</si>
  <si>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</si>
  <si>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</si>
  <si>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</si>
  <si>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</si>
  <si>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</si>
  <si>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</si>
  <si>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</si>
  <si>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</si>
  <si>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</si>
  <si>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</si>
  <si>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</si>
  <si>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</si>
  <si>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</si>
  <si>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</si>
  <si>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</si>
  <si>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</si>
  <si>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</si>
  <si>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</si>
  <si>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</si>
  <si>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</si>
  <si>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</si>
  <si>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</si>
  <si>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</si>
  <si>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</si>
  <si>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</si>
  <si>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</si>
  <si>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</si>
  <si>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</si>
  <si>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</si>
  <si>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</si>
  <si>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</si>
  <si>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</si>
  <si>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</si>
  <si>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</si>
  <si>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</si>
  <si>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</si>
  <si>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</si>
  <si>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</si>
  <si>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</si>
  <si>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</si>
  <si>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</si>
  <si>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</si>
  <si>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</si>
  <si>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</si>
  <si>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</si>
  <si>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</si>
  <si>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</si>
  <si>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</si>
  <si>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</si>
  <si>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</si>
  <si>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</si>
  <si>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</si>
  <si>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</si>
  <si>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</si>
  <si>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</si>
  <si>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</si>
  <si>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</si>
  <si>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</si>
  <si>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</si>
  <si>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</si>
  <si>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</si>
  <si>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</si>
  <si>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</si>
  <si>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</si>
  <si>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</si>
  <si>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</si>
  <si>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</si>
  <si>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</si>
  <si>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</si>
  <si>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</si>
  <si>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</si>
  <si>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</si>
  <si>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</si>
  <si>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</si>
  <si>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</si>
  <si>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</si>
  <si>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</si>
  <si>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</si>
  <si>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</si>
  <si>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</si>
  <si>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</si>
  <si>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</si>
  <si>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</si>
  <si>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</si>
  <si>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</si>
  <si>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</si>
  <si>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</si>
  <si>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</si>
  <si>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</si>
  <si>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</si>
  <si>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</si>
  <si>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</si>
  <si>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</si>
  <si>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</si>
  <si>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</si>
  <si>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</si>
  <si>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</si>
  <si>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</si>
  <si>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</si>
  <si>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</si>
  <si>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</si>
  <si>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</si>
  <si>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</si>
  <si>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</si>
  <si>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</si>
  <si>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</si>
  <si>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</si>
  <si>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</si>
  <si>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</si>
  <si>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</si>
  <si>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</si>
  <si>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</si>
  <si>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</si>
  <si>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</si>
  <si>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</si>
  <si>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</si>
  <si>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</si>
  <si>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</si>
  <si>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</si>
  <si>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</si>
  <si>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</si>
  <si>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</si>
  <si>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</si>
  <si>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</si>
  <si>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</si>
  <si>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</si>
  <si>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</si>
  <si>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</si>
  <si>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</si>
  <si>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</si>
  <si>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</si>
  <si>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</si>
  <si>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</si>
  <si>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</si>
  <si>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</si>
  <si>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</si>
  <si>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</si>
  <si>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</si>
  <si>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</si>
  <si>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</si>
  <si>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</si>
  <si>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</si>
  <si>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</si>
  <si>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</si>
  <si>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</si>
  <si>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</si>
  <si>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</si>
  <si>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</si>
  <si>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</si>
  <si>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</si>
  <si>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</si>
  <si>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</si>
  <si>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</si>
  <si>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</si>
  <si>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</si>
  <si>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</si>
  <si>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</si>
  <si>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</si>
  <si>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</si>
  <si>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</si>
  <si>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</si>
  <si>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</si>
  <si>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</si>
  <si>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</si>
  <si>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</si>
  <si>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</si>
  <si>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</si>
  <si>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</si>
  <si>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</si>
  <si>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</si>
  <si>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</si>
  <si>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</si>
  <si>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</si>
  <si>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</si>
  <si>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</si>
  <si>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</si>
  <si>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</si>
  <si>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</si>
  <si>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</si>
  <si>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</si>
  <si>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</si>
  <si>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</si>
  <si>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</si>
  <si>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</si>
  <si>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</si>
  <si>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</si>
  <si>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</si>
  <si>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</si>
  <si>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</si>
  <si>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</si>
  <si>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</si>
  <si>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</si>
  <si>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</si>
  <si>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</si>
  <si>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</si>
  <si>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</si>
  <si>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</si>
  <si>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</si>
  <si>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</si>
  <si>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</si>
  <si>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</si>
  <si>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</si>
  <si>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</si>
  <si>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</si>
  <si>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</si>
  <si>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</si>
  <si>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</si>
  <si>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</si>
  <si>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</si>
  <si>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</si>
  <si>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</si>
  <si>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</si>
  <si>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</si>
  <si>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</si>
  <si>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</si>
  <si>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</si>
  <si>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</si>
  <si>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</si>
  <si>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</si>
  <si>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</si>
  <si>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</si>
  <si>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</si>
  <si>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</si>
  <si>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</si>
  <si>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</si>
  <si>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</si>
  <si>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</si>
  <si>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</si>
  <si>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</si>
  <si>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</si>
  <si>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</si>
  <si>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</si>
  <si>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</si>
  <si>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</si>
  <si>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</si>
  <si>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</si>
  <si>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</si>
  <si>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</si>
  <si>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</si>
  <si>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</si>
  <si>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</si>
  <si>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</si>
  <si>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</si>
  <si>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</si>
  <si>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</si>
  <si>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</si>
  <si>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</si>
  <si>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</si>
  <si>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</si>
  <si>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</si>
  <si>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</si>
  <si>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</si>
  <si>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</si>
  <si>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</si>
  <si>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</si>
  <si>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</si>
  <si>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</si>
  <si>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</si>
  <si>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</si>
  <si>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</si>
  <si>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</si>
  <si>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</si>
  <si>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</si>
  <si>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</si>
  <si>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</si>
  <si>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</si>
  <si>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</si>
  <si>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</si>
  <si>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</si>
  <si>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</si>
  <si>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</si>
  <si>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</si>
  <si>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</si>
  <si>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</si>
  <si>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</si>
  <si>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</si>
  <si>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</si>
  <si>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</si>
  <si>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</si>
  <si>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</si>
  <si>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</si>
  <si>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</si>
  <si>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</si>
  <si>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</si>
  <si>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</si>
  <si>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</si>
  <si>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</si>
  <si>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</si>
  <si>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</si>
  <si>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</si>
  <si>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</si>
  <si>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</si>
  <si>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</si>
  <si>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</si>
  <si>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</si>
  <si>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</si>
  <si>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</si>
  <si>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</si>
  <si>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</si>
  <si>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</si>
  <si>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</si>
  <si>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</si>
  <si>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</si>
  <si>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</si>
  <si>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</si>
  <si>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</si>
  <si>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</si>
  <si>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</si>
  <si>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</si>
  <si>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</si>
  <si>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</si>
  <si>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</si>
  <si>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</si>
  <si>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</si>
  <si>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</si>
  <si>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</si>
  <si>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</si>
  <si>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</si>
  <si>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</si>
  <si>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</si>
  <si>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</si>
  <si>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</si>
  <si>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</si>
  <si>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</si>
  <si>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</si>
  <si>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</si>
  <si>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</si>
  <si>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</si>
  <si>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</si>
  <si>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</si>
  <si>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</si>
  <si>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</si>
  <si>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</si>
  <si>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</si>
  <si>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</si>
  <si>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</si>
  <si>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</si>
  <si>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</si>
  <si>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</si>
  <si>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</si>
  <si>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</si>
  <si>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</si>
  <si>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</si>
  <si>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</si>
  <si>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</si>
  <si>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</si>
  <si>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</si>
  <si>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</si>
  <si>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</si>
  <si>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</si>
  <si>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</si>
  <si>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</si>
  <si>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</si>
  <si>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</si>
  <si>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</si>
  <si>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</si>
  <si>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</si>
  <si>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</si>
  <si>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</si>
  <si>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</si>
  <si>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</si>
  <si>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</si>
  <si>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</si>
  <si>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</si>
  <si>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</si>
  <si>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</si>
  <si>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</si>
  <si>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</si>
  <si>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</si>
  <si>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</si>
  <si>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</si>
  <si>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</si>
  <si>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</si>
  <si>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</si>
  <si>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</si>
  <si>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</si>
  <si>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</si>
  <si>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</si>
  <si>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</si>
  <si>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</si>
  <si>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</si>
  <si>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</si>
  <si>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</si>
  <si>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</si>
  <si>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</si>
  <si>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</si>
  <si>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</si>
  <si>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</si>
  <si>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</si>
  <si>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</si>
  <si>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</si>
  <si>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</si>
  <si>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</si>
  <si>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</si>
  <si>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</si>
  <si>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</si>
  <si>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</si>
  <si>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</si>
  <si>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</si>
  <si>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</si>
  <si>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</si>
  <si>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</si>
  <si>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</si>
  <si>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</si>
  <si>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</si>
  <si>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</si>
  <si>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</si>
  <si>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</si>
  <si>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</si>
  <si>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</si>
  <si>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</si>
  <si>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</si>
  <si>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</si>
  <si>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</si>
  <si>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</si>
  <si>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</si>
  <si>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</si>
  <si>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</si>
  <si>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</si>
  <si>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</si>
  <si>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</si>
  <si>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</si>
  <si>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</si>
  <si>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</si>
  <si>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</si>
  <si>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</si>
  <si>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</si>
  <si>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</si>
  <si>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</si>
  <si>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</si>
  <si>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</si>
  <si>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</si>
  <si>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</si>
  <si>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</si>
  <si>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</si>
  <si>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</si>
  <si>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</si>
  <si>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</si>
  <si>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</si>
  <si>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</si>
  <si>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</si>
  <si>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</si>
  <si>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</si>
  <si>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</si>
  <si>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</si>
  <si>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</si>
  <si>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</si>
  <si>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</si>
  <si>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</si>
  <si>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</si>
  <si>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</si>
  <si>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</si>
  <si>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</si>
  <si>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</si>
  <si>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</si>
  <si>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</si>
  <si>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</si>
  <si>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</si>
  <si>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</si>
  <si>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</si>
  <si>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</si>
  <si>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</si>
  <si>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</si>
  <si>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</si>
  <si>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</si>
  <si>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</si>
  <si>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</si>
  <si>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</si>
  <si>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</si>
  <si>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</si>
  <si>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</si>
  <si>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</si>
  <si>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</si>
  <si>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</si>
  <si>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</si>
  <si>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</si>
  <si>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</si>
  <si>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</si>
  <si>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</si>
  <si>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</si>
  <si>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</si>
  <si>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</si>
  <si>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</si>
  <si>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</si>
  <si>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</si>
  <si>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</si>
  <si>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</si>
  <si>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</si>
  <si>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</si>
  <si>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</si>
  <si>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</si>
  <si>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</si>
  <si>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</si>
  <si>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</si>
  <si>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</si>
  <si>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</si>
  <si>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</si>
  <si>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</si>
  <si>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</si>
  <si>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</si>
  <si>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</si>
  <si>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</si>
  <si>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</si>
  <si>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</si>
  <si>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</si>
  <si>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</si>
  <si>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</si>
  <si>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</si>
  <si>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</si>
  <si>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</si>
  <si>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</si>
  <si>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</si>
  <si>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</si>
  <si>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</si>
  <si>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</si>
  <si>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</si>
  <si>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</si>
  <si>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</si>
  <si>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</si>
  <si>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</si>
  <si>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</si>
  <si>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</si>
  <si>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</si>
  <si>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</si>
  <si>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</si>
  <si>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</si>
  <si>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</si>
  <si>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</si>
  <si>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</si>
  <si>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</si>
  <si>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</si>
  <si>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</si>
  <si>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</si>
  <si>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</si>
  <si>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</si>
  <si>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</si>
  <si>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</si>
  <si>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</si>
  <si>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</si>
  <si>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</si>
  <si>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</si>
  <si>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</si>
  <si>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</si>
  <si>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</si>
  <si>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</si>
  <si>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</si>
  <si>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</si>
  <si>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</si>
  <si>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</si>
  <si>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</si>
  <si>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</si>
  <si>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</si>
  <si>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</si>
  <si>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</si>
  <si>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</si>
  <si>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</si>
  <si>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</si>
  <si>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</si>
  <si>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</si>
  <si>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</si>
  <si>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</si>
  <si>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</si>
  <si>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</si>
  <si>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</si>
  <si>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</si>
  <si>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</si>
  <si>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</si>
  <si>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</si>
  <si>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</si>
  <si>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</si>
  <si>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</si>
  <si>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</si>
  <si>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</si>
  <si>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</si>
  <si>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</si>
  <si>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</si>
  <si>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</si>
  <si>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</si>
  <si>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</si>
  <si>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</si>
  <si>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</si>
  <si>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</si>
  <si>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</si>
  <si>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</si>
  <si>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</si>
  <si>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</si>
  <si>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</si>
  <si>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</si>
  <si>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</si>
  <si>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</si>
  <si>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</si>
  <si>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</si>
  <si>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</si>
  <si>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</si>
  <si>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</si>
  <si>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</si>
  <si>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</si>
  <si>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</si>
  <si>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</si>
  <si>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</si>
  <si>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</si>
  <si>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</si>
  <si>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</si>
  <si>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</si>
  <si>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</si>
  <si>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</si>
  <si>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</si>
  <si>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</si>
  <si>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</si>
  <si>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</si>
  <si>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</si>
  <si>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</si>
  <si>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</si>
  <si>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</si>
  <si>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</si>
  <si>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</si>
  <si>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</si>
  <si>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</si>
  <si>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</si>
  <si>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</si>
  <si>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</si>
  <si>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</si>
  <si>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</si>
  <si>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</si>
  <si>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</si>
  <si>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</si>
  <si>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</si>
  <si>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</si>
  <si>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</si>
  <si>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</si>
  <si>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</si>
  <si>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</si>
  <si>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</si>
  <si>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</si>
  <si>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</si>
  <si>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</si>
  <si>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</si>
  <si>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</si>
  <si>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</si>
  <si>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</si>
  <si>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</si>
  <si>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</si>
  <si>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</si>
  <si>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</si>
  <si>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</si>
  <si>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</si>
  <si>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</si>
  <si>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</si>
  <si>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</si>
  <si>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</si>
  <si>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</si>
  <si>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</si>
  <si>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</si>
  <si>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</si>
  <si>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</si>
  <si>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</si>
  <si>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</si>
  <si>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</si>
  <si>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</si>
  <si>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</si>
  <si>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</si>
  <si>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</si>
  <si>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</si>
  <si>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</si>
  <si>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</si>
  <si>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</si>
  <si>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</si>
  <si>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</si>
  <si>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</si>
  <si>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</si>
  <si>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</si>
  <si>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</si>
  <si>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</si>
  <si>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</si>
  <si>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</si>
  <si>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</si>
  <si>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</si>
  <si>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</si>
  <si>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</si>
  <si>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</si>
  <si>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</si>
  <si>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</si>
  <si>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</si>
  <si>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</si>
  <si>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</si>
  <si>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</si>
  <si>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</si>
  <si>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</si>
  <si>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</si>
  <si>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</si>
  <si>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</si>
  <si>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</si>
  <si>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</si>
  <si>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</si>
  <si>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</si>
  <si>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</si>
  <si>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</si>
  <si>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</si>
  <si>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</si>
  <si>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</si>
  <si>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</si>
  <si>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</si>
  <si>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</si>
  <si>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</si>
  <si>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</si>
  <si>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</si>
  <si>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</si>
  <si>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</si>
  <si>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</si>
  <si>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</si>
  <si>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</si>
  <si>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</si>
  <si>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</si>
  <si>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</si>
  <si>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</si>
  <si>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</si>
  <si>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</si>
  <si>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</si>
  <si>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</si>
  <si>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</si>
  <si>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</si>
  <si>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</si>
  <si>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</si>
  <si>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</si>
  <si>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</si>
  <si>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</si>
  <si>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</si>
  <si>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</si>
  <si>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</si>
  <si>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</si>
  <si>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</si>
  <si>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</si>
  <si>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</si>
  <si>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</si>
  <si>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</si>
  <si>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</si>
  <si>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</si>
  <si>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</si>
  <si>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</si>
  <si>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</si>
  <si>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</si>
  <si>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</si>
  <si>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</si>
  <si>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</si>
  <si>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</si>
  <si>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</si>
  <si>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</si>
  <si>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</si>
  <si>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</si>
  <si>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</si>
  <si>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</si>
  <si>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</si>
  <si>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</si>
  <si>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</si>
  <si>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</si>
  <si>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</si>
  <si>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</si>
  <si>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</si>
  <si>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</si>
  <si>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</si>
  <si>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</si>
  <si>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</si>
  <si>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</si>
  <si>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</si>
  <si>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</si>
  <si>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</si>
  <si>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</si>
  <si>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</si>
  <si>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</si>
  <si>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</si>
  <si>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</si>
  <si>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</si>
  <si>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</si>
  <si>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</si>
  <si>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</si>
  <si>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</si>
  <si>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</si>
  <si>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</si>
  <si>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</si>
  <si>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</si>
  <si>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</si>
  <si>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</si>
  <si>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</si>
  <si>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</si>
  <si>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</si>
  <si>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</si>
  <si>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</si>
  <si>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</si>
  <si>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</si>
  <si>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</si>
  <si>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</si>
  <si>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</si>
  <si>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</si>
  <si>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</si>
  <si>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</si>
  <si>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</si>
  <si>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</si>
  <si>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</si>
  <si>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</si>
  <si>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</si>
  <si>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</si>
  <si>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</si>
  <si>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</si>
  <si>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</si>
  <si>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</si>
  <si>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</si>
  <si>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</si>
  <si>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</si>
  <si>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</si>
  <si>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</si>
  <si>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</si>
  <si>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</si>
  <si>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</si>
  <si>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</si>
  <si>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</si>
  <si>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</si>
  <si>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</si>
  <si>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</si>
  <si>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</si>
  <si>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</si>
  <si>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</si>
  <si>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</si>
  <si>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</si>
  <si>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</si>
  <si>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</si>
  <si>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</si>
  <si>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</si>
  <si>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</si>
  <si>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</si>
  <si>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</si>
  <si>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</si>
  <si>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</si>
  <si>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</si>
  <si>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</si>
  <si>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</si>
  <si>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</si>
  <si>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</si>
  <si>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</si>
  <si>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</si>
  <si>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</si>
  <si>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</si>
  <si>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</si>
  <si>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</si>
  <si>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</si>
  <si>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</si>
  <si>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</si>
  <si>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</si>
  <si>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</si>
  <si>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</si>
  <si>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</si>
  <si>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</si>
  <si>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</si>
  <si>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</si>
  <si>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</si>
  <si>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</si>
  <si>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</si>
  <si>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</si>
  <si>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</si>
  <si>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</si>
  <si>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</si>
  <si>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</si>
  <si>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</si>
  <si>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</si>
  <si>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</si>
  <si>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</si>
  <si>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</si>
  <si>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</si>
  <si>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</si>
  <si>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</si>
  <si>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</si>
  <si>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</si>
  <si>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</si>
  <si>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</si>
  <si>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</si>
  <si>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</si>
  <si>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</si>
  <si>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</si>
  <si>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</si>
  <si>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</si>
  <si>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</si>
  <si>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</si>
  <si>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</si>
  <si>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</si>
  <si>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</si>
  <si>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</si>
  <si>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</si>
  <si>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</si>
  <si>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</si>
  <si>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</si>
  <si>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</si>
  <si>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</si>
  <si>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</si>
  <si>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</si>
  <si>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</si>
  <si>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</si>
  <si>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</si>
  <si>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</si>
  <si>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</si>
  <si>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</si>
  <si>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</si>
  <si>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</si>
  <si>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</si>
  <si>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</si>
  <si>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</si>
  <si>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</si>
  <si>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</si>
  <si>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</si>
  <si>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</si>
  <si>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</si>
  <si>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</si>
  <si>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</si>
  <si>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</si>
  <si>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</si>
  <si>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</si>
  <si>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</si>
  <si>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</si>
  <si>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</si>
  <si>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</si>
  <si>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</si>
  <si>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</si>
  <si>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</si>
  <si>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</si>
  <si>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</si>
  <si>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</si>
  <si>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</si>
  <si>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</si>
  <si>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</si>
  <si>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</si>
  <si>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</si>
  <si>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</si>
  <si>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</si>
  <si>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</si>
  <si>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</si>
  <si>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</si>
  <si>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</si>
  <si>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</si>
  <si>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</si>
  <si>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</si>
  <si>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</si>
  <si>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</si>
  <si>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</si>
  <si>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</si>
  <si>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</si>
  <si>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</si>
  <si>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</si>
  <si>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</si>
  <si>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</si>
  <si>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</si>
  <si>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</si>
  <si>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</si>
  <si>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</si>
  <si>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</si>
  <si>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</si>
  <si>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</si>
  <si>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</si>
  <si>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</si>
  <si>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</si>
  <si>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</si>
  <si>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</si>
  <si>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</si>
  <si>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</si>
  <si>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</si>
  <si>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</si>
  <si>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</si>
  <si>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</si>
  <si>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</si>
  <si>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</si>
  <si>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</si>
  <si>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</si>
  <si>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</si>
  <si>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</si>
  <si>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</si>
  <si>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</si>
  <si>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</si>
  <si>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</si>
  <si>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</si>
  <si>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</si>
  <si>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</si>
  <si>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</si>
  <si>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</si>
  <si>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</si>
  <si>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</si>
  <si>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</si>
  <si>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</si>
  <si>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</si>
  <si>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</si>
  <si>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</si>
  <si>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</si>
  <si>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</si>
  <si>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</si>
  <si>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</si>
  <si>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</si>
  <si>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</si>
  <si>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</si>
  <si>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</si>
  <si>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</si>
  <si>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</si>
  <si>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</si>
  <si>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</si>
  <si>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</si>
  <si>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</si>
  <si>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</si>
  <si>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</si>
  <si>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</si>
  <si>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</si>
  <si>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</si>
  <si>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</si>
  <si>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</si>
  <si>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</si>
  <si>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</si>
  <si>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</si>
  <si>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</si>
  <si>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</si>
  <si>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</si>
  <si>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</si>
  <si>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</si>
  <si>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</si>
  <si>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</si>
  <si>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</si>
  <si>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</si>
  <si>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</si>
  <si>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</si>
  <si>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</si>
  <si>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</si>
  <si>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</si>
  <si>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</si>
  <si>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</si>
  <si>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</si>
  <si>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</si>
  <si>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</si>
  <si>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</si>
  <si>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</si>
  <si>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</si>
  <si>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</si>
  <si>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</si>
  <si>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</si>
  <si>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</si>
  <si>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</si>
  <si>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</si>
  <si>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</si>
  <si>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</si>
  <si>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</si>
  <si>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</si>
  <si>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</si>
  <si>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</si>
  <si>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</si>
  <si>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</si>
  <si>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</si>
  <si>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</si>
  <si>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</si>
  <si>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</si>
  <si>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</si>
  <si>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</si>
  <si>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</si>
  <si>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</si>
  <si>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</si>
  <si>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</si>
  <si>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</si>
  <si>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</si>
  <si>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</si>
  <si>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</si>
  <si>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</si>
  <si>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</si>
  <si>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</si>
  <si>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</si>
  <si>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</si>
  <si>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</si>
  <si>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</si>
  <si>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</si>
  <si>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</si>
  <si>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</si>
  <si>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</si>
  <si>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</si>
  <si>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</si>
  <si>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</si>
  <si>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</si>
  <si>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</si>
  <si>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</si>
  <si>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</si>
  <si>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</si>
  <si>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</si>
  <si>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</si>
  <si>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</si>
  <si>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</si>
  <si>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</si>
  <si>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</si>
  <si>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</si>
  <si>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</si>
  <si>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</si>
  <si>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</si>
  <si>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</si>
  <si>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</si>
  <si>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</si>
  <si>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</si>
  <si>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</si>
  <si>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</si>
  <si>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</si>
  <si>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</si>
  <si>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</si>
  <si>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</si>
  <si>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</si>
  <si>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</si>
  <si>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</si>
  <si>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</si>
  <si>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</si>
  <si>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</si>
  <si>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</si>
  <si>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</si>
  <si>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</si>
  <si>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</si>
  <si>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</si>
  <si>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</si>
  <si>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</si>
  <si>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</si>
  <si>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</si>
  <si>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</si>
  <si>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</si>
  <si>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</si>
  <si>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</si>
  <si>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</si>
  <si>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</si>
  <si>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</si>
  <si>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</si>
  <si>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</si>
  <si>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</si>
  <si>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</si>
  <si>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</si>
  <si>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</si>
  <si>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</si>
  <si>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</si>
  <si>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</si>
  <si>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</si>
  <si>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</si>
  <si>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</si>
  <si>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</si>
  <si>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</si>
  <si>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</si>
  <si>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</si>
  <si>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</si>
  <si>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</si>
  <si>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</si>
  <si>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</si>
  <si>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</si>
  <si>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</si>
  <si>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</si>
  <si>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</si>
  <si>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</si>
  <si>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</si>
  <si>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</si>
  <si>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</si>
  <si>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</si>
  <si>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</si>
  <si>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</si>
  <si>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</si>
  <si>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</si>
  <si>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</si>
  <si>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</si>
  <si>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</si>
  <si>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</si>
  <si>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</si>
  <si>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</si>
  <si>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</si>
  <si>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</si>
  <si>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</si>
  <si>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</si>
  <si>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</si>
  <si>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</si>
  <si>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</si>
  <si>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</si>
  <si>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</si>
  <si>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</si>
  <si>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</si>
  <si>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</si>
  <si>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</si>
  <si>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</si>
  <si>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</si>
  <si>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</si>
  <si>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</si>
  <si>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</si>
  <si>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</si>
  <si>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</si>
  <si>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</si>
  <si>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</si>
  <si>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</si>
  <si>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</si>
  <si>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</si>
  <si>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</si>
  <si>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</si>
  <si>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</si>
  <si>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</si>
  <si>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</si>
  <si>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</si>
  <si>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</si>
  <si>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</si>
  <si>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</si>
  <si>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</si>
  <si>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</si>
  <si>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</si>
  <si>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</si>
  <si>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</si>
  <si>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</si>
  <si>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</si>
  <si>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</si>
  <si>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</si>
  <si>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</si>
  <si>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</si>
  <si>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</si>
  <si>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</si>
  <si>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</si>
  <si>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</si>
  <si>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</si>
  <si>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</si>
  <si>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</si>
  <si>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</si>
  <si>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</si>
  <si>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</si>
  <si>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</si>
  <si>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</si>
  <si>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</si>
  <si>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</si>
  <si>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</si>
  <si>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</si>
  <si>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</si>
  <si>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</si>
  <si>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</si>
  <si>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</si>
  <si>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</si>
  <si>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</si>
  <si>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</si>
  <si>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</si>
  <si>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</si>
  <si>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</si>
  <si>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</si>
  <si>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</si>
  <si>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</si>
  <si>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</si>
  <si>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</si>
  <si>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</si>
  <si>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</si>
  <si>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</si>
  <si>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</si>
  <si>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</si>
  <si>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</si>
  <si>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</si>
  <si>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</si>
  <si>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</si>
  <si>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</si>
  <si>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</si>
  <si>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</si>
  <si>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</si>
  <si>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</si>
  <si>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</si>
  <si>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</si>
  <si>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</si>
  <si>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</si>
  <si>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</si>
  <si>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</si>
  <si>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</si>
  <si>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</si>
  <si>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</si>
  <si>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</si>
  <si>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</si>
  <si>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</si>
  <si>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</si>
  <si>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</si>
  <si>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</si>
  <si>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</si>
  <si>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</si>
  <si>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</si>
  <si>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</si>
  <si>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</si>
  <si>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</si>
  <si>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</si>
  <si>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</si>
  <si>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</si>
  <si>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</si>
  <si>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</si>
  <si>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</si>
  <si>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</si>
  <si>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</si>
  <si>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</si>
  <si>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</si>
  <si>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</si>
  <si>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</si>
  <si>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</si>
  <si>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</si>
  <si>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</si>
  <si>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</si>
  <si>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</si>
  <si>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</si>
  <si>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</si>
  <si>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</si>
  <si>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</si>
  <si>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</si>
  <si>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</si>
  <si>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</si>
  <si>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</si>
  <si>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</si>
  <si>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</si>
  <si>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</si>
  <si>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</si>
  <si>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</si>
  <si>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</si>
  <si>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</si>
  <si>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</si>
  <si>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</si>
  <si>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</si>
  <si>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</si>
  <si>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</si>
  <si>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</si>
  <si>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</si>
  <si>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</si>
  <si>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</si>
  <si>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</si>
  <si>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</si>
  <si>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</si>
  <si>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</si>
  <si>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</si>
  <si>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</si>
  <si>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</si>
  <si>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</si>
  <si>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</si>
  <si>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</si>
  <si>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</si>
  <si>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</si>
  <si>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</si>
  <si>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</si>
  <si>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</si>
  <si>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</si>
  <si>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</si>
  <si>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</si>
  <si>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</si>
  <si>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</si>
  <si>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</si>
  <si>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</si>
  <si>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</si>
  <si>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</si>
  <si>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</si>
  <si>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</si>
  <si>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</si>
  <si>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</si>
  <si>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</si>
  <si>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</si>
  <si>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</si>
  <si>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</si>
  <si>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</si>
  <si>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</si>
  <si>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</si>
  <si>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</si>
  <si>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</si>
  <si>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</si>
  <si>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</si>
  <si>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</si>
  <si>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</si>
  <si>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</si>
  <si>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</si>
  <si>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</si>
  <si>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</si>
  <si>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</si>
  <si>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</si>
  <si>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</si>
  <si>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</si>
  <si>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</si>
  <si>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</si>
  <si>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</si>
  <si>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</si>
  <si>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</si>
  <si>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</si>
  <si>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</si>
  <si>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</si>
  <si>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</si>
  <si>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</si>
  <si>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</si>
  <si>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</si>
  <si>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</si>
  <si>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</si>
  <si>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</si>
  <si>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</si>
  <si>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</si>
  <si>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</si>
  <si>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</si>
  <si>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</si>
  <si>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</si>
  <si>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</si>
  <si>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</si>
  <si>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</si>
  <si>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</si>
  <si>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</si>
  <si>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</si>
  <si>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</si>
  <si>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</si>
  <si>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</si>
  <si>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</si>
  <si>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</si>
  <si>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</si>
  <si>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</si>
  <si>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</si>
  <si>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</si>
  <si>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</si>
  <si>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</si>
  <si>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</si>
  <si>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</si>
  <si>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</si>
  <si>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</si>
  <si>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</si>
  <si>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</si>
  <si>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</si>
  <si>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</si>
  <si>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</si>
  <si>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</si>
  <si>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</si>
  <si>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</si>
  <si>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</si>
  <si>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</si>
  <si>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</si>
  <si>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</si>
  <si>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</si>
  <si>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</si>
  <si>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</si>
  <si>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</si>
  <si>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</si>
  <si>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</si>
  <si>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</si>
  <si>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</si>
  <si>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</si>
  <si>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</si>
  <si>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</si>
  <si>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</si>
  <si>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</si>
  <si>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</si>
  <si>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</si>
  <si>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</si>
  <si>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</si>
  <si>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</si>
  <si>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</si>
  <si>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</si>
  <si>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</si>
  <si>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</si>
  <si>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</si>
  <si>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</si>
  <si>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</si>
  <si>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</si>
  <si>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</si>
  <si>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</si>
  <si>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</si>
  <si>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</si>
  <si>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</si>
  <si>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</si>
  <si>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</si>
  <si>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</si>
  <si>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</si>
  <si>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</si>
  <si>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</si>
  <si>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</si>
  <si>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</si>
  <si>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</si>
  <si>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</si>
  <si>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</si>
  <si>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</si>
  <si>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</si>
  <si>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</si>
  <si>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</si>
  <si>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</si>
  <si>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</si>
  <si>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</si>
  <si>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</si>
  <si>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</si>
  <si>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</si>
  <si>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</si>
  <si>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</si>
  <si>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</si>
  <si>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</si>
  <si>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</si>
  <si>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</si>
  <si>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</si>
  <si>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</si>
  <si>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</si>
  <si>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</si>
  <si>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</si>
  <si>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</si>
  <si>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</si>
  <si>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</si>
  <si>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</si>
  <si>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</si>
  <si>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</si>
  <si>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</si>
  <si>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</si>
  <si>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</si>
  <si>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</si>
  <si>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</si>
  <si>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</si>
  <si>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</si>
  <si>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</si>
  <si>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</si>
  <si>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</si>
  <si>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</si>
  <si>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</si>
  <si>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</si>
  <si>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</si>
  <si>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</si>
  <si>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</si>
  <si>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</si>
  <si>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</si>
  <si>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</si>
  <si>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</si>
  <si>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</si>
  <si>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</si>
  <si>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</si>
  <si>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</si>
  <si>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</si>
  <si>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</si>
  <si>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</si>
  <si>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</si>
  <si>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</si>
  <si>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</si>
  <si>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</si>
  <si>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</si>
  <si>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</si>
  <si>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</si>
  <si>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</si>
  <si>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</si>
  <si>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</si>
  <si>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</si>
  <si>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</si>
  <si>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</si>
  <si>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</si>
  <si>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</si>
  <si>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</si>
  <si>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</si>
  <si>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</si>
  <si>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</si>
  <si>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</si>
  <si>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</si>
  <si>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</si>
  <si>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</si>
  <si>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</si>
  <si>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</si>
  <si>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</si>
  <si>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</si>
  <si>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</si>
  <si>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</si>
  <si>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</si>
  <si>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</si>
  <si>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</si>
  <si>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</si>
  <si>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</si>
  <si>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</si>
  <si>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</si>
  <si>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</si>
  <si>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</si>
  <si>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</si>
  <si>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</si>
  <si>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</si>
  <si>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</si>
  <si>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</si>
  <si>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</si>
  <si>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</si>
  <si>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</si>
  <si>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</si>
  <si>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</si>
  <si>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</si>
  <si>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</si>
  <si>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</si>
  <si>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</si>
  <si>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</si>
  <si>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</si>
  <si>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</si>
  <si>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</si>
  <si>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</si>
  <si>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</si>
  <si>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</si>
  <si>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</si>
  <si>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</si>
  <si>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</si>
  <si>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</si>
  <si>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</si>
  <si>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</si>
  <si>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</si>
  <si>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</si>
  <si>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</si>
  <si>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</si>
  <si>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</si>
  <si>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</si>
  <si>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</si>
  <si>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</si>
  <si>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</si>
  <si>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</si>
  <si>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</si>
  <si>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</si>
  <si>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</si>
  <si>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</si>
  <si>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</si>
  <si>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</si>
  <si>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</si>
  <si>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</si>
  <si>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</si>
  <si>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</si>
  <si>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</si>
  <si>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</si>
  <si>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</si>
  <si>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</si>
  <si>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</si>
  <si>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</si>
  <si>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</si>
  <si>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</si>
  <si>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</si>
  <si>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</si>
  <si>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</si>
  <si>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</si>
  <si>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</si>
  <si>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</si>
  <si>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</si>
  <si>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</si>
  <si>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</si>
  <si>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</si>
  <si>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</si>
  <si>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</si>
  <si>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</si>
  <si>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</si>
  <si>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</si>
  <si>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</si>
  <si>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</si>
  <si>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</si>
  <si>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</si>
  <si>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</si>
  <si>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</si>
  <si>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</si>
  <si>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</si>
  <si>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</si>
  <si>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</si>
  <si>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</si>
  <si>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</si>
  <si>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</si>
  <si>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</si>
  <si>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</si>
  <si>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</si>
  <si>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</si>
  <si>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</si>
  <si>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</si>
  <si>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</si>
  <si>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</si>
  <si>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</si>
  <si>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</si>
  <si>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</si>
  <si>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</si>
  <si>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</si>
  <si>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</si>
  <si>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</si>
  <si>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</si>
  <si>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</si>
  <si>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</si>
  <si>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</si>
  <si>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</si>
  <si>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</si>
  <si>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</si>
  <si>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</si>
  <si>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</si>
  <si>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</si>
  <si>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</si>
  <si>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</si>
  <si>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</si>
  <si>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</si>
  <si>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</si>
  <si>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</si>
  <si>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</si>
  <si>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</si>
  <si>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</si>
  <si>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</si>
  <si>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</si>
  <si>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</si>
  <si>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</si>
  <si>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</si>
  <si>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</si>
  <si>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</si>
  <si>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</si>
  <si>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</si>
  <si>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</si>
  <si>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</si>
  <si>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</si>
  <si>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</si>
  <si>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</si>
  <si>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</si>
  <si>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</si>
  <si>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</si>
  <si>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</si>
  <si>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</si>
  <si>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</si>
  <si>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</si>
  <si>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</si>
  <si>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</si>
  <si>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</si>
  <si>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</si>
  <si>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</si>
  <si>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</si>
  <si>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</si>
  <si>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</si>
  <si>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</si>
  <si>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</si>
  <si>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</si>
  <si>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</si>
  <si>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</si>
  <si>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</si>
  <si>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</si>
  <si>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</si>
  <si>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</si>
  <si>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</si>
  <si>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</si>
  <si>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</si>
  <si>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</si>
  <si>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</si>
  <si>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</si>
  <si>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</si>
  <si>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</si>
  <si>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</si>
  <si>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</si>
  <si>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</si>
  <si>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</si>
  <si>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</si>
  <si>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</si>
  <si>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</si>
  <si>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</si>
  <si>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</si>
  <si>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</si>
  <si>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</si>
  <si>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</si>
  <si>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</si>
  <si>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</si>
  <si>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</si>
  <si>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</si>
  <si>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</si>
  <si>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</si>
  <si>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</si>
  <si>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</si>
  <si>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</si>
  <si>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</si>
  <si>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</si>
  <si>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</si>
  <si>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</si>
  <si>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</si>
  <si>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</si>
  <si>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</si>
  <si>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</si>
  <si>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</si>
  <si>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</si>
  <si>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</si>
  <si>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</si>
  <si>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</si>
  <si>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</si>
  <si>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</si>
  <si>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</si>
  <si>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</si>
  <si>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</si>
  <si>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</si>
  <si>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</si>
  <si>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</si>
  <si>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</si>
  <si>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</si>
  <si>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</si>
  <si>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</si>
  <si>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</si>
  <si>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</si>
  <si>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</si>
  <si>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</si>
  <si>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</si>
  <si>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</si>
  <si>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</si>
  <si>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</si>
  <si>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</si>
  <si>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</si>
  <si>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</si>
  <si>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</si>
  <si>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</si>
  <si>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</si>
  <si>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</si>
  <si>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</si>
  <si>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</si>
  <si>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</si>
  <si>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</si>
  <si>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</si>
  <si>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</si>
  <si>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</si>
  <si>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</si>
  <si>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</si>
  <si>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</si>
  <si>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</si>
  <si>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</si>
  <si>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</si>
  <si>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</si>
  <si>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</si>
  <si>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</si>
  <si>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</si>
  <si>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</si>
  <si>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</si>
  <si>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</si>
  <si>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</si>
  <si>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</si>
  <si>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</si>
  <si>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</si>
  <si>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</si>
  <si>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</si>
  <si>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</si>
  <si>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</si>
  <si>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</si>
  <si>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</si>
  <si>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</si>
  <si>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</si>
  <si>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</si>
  <si>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</si>
  <si>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</si>
  <si>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</si>
  <si>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</si>
  <si>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</si>
  <si>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</si>
  <si>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</si>
  <si>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</si>
  <si>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</si>
  <si>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</si>
  <si>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</si>
  <si>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</si>
  <si>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</si>
  <si>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</si>
  <si>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</si>
  <si>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</si>
  <si>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</si>
  <si>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</si>
  <si>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</si>
  <si>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</si>
  <si>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</si>
  <si>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</si>
  <si>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</si>
  <si>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</si>
  <si>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</si>
  <si>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</si>
  <si>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</si>
  <si>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</si>
  <si>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</si>
  <si>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</si>
  <si>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</si>
  <si>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</si>
  <si>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</si>
  <si>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</si>
  <si>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</si>
  <si>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</si>
  <si>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</si>
  <si>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</si>
  <si>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</si>
  <si>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</si>
  <si>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</si>
  <si>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</si>
  <si>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</si>
  <si>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</si>
  <si>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</si>
  <si>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</si>
  <si>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</si>
  <si>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</si>
  <si>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</si>
  <si>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</si>
  <si>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</si>
  <si>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</si>
  <si>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</si>
  <si>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</si>
  <si>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</si>
  <si>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</si>
  <si>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</si>
  <si>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</si>
  <si>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</si>
  <si>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</si>
  <si>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</si>
  <si>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</si>
  <si>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</si>
  <si>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</si>
  <si>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</si>
  <si>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</si>
  <si>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</si>
  <si>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</si>
  <si>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</si>
  <si>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</si>
  <si>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</si>
  <si>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</si>
  <si>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</si>
  <si>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</si>
  <si>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</si>
  <si>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</si>
  <si>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</si>
  <si>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</si>
  <si>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</si>
  <si>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</si>
  <si>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</si>
  <si>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</si>
  <si>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</si>
  <si>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</si>
  <si>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</si>
  <si>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</si>
  <si>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</si>
  <si>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</si>
  <si>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</si>
  <si>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</si>
  <si>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</si>
  <si>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</si>
  <si>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</si>
  <si>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</si>
  <si>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</si>
  <si>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</si>
  <si>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</si>
  <si>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</si>
  <si>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</si>
  <si>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</si>
  <si>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</si>
  <si>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</si>
  <si>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</si>
  <si>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</si>
  <si>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</si>
  <si>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</si>
  <si>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</si>
  <si>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</si>
  <si>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</si>
  <si>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</si>
  <si>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</si>
  <si>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</si>
  <si>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</si>
  <si>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</si>
  <si>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</si>
  <si>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</si>
  <si>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</si>
  <si>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</si>
  <si>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</si>
  <si>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</si>
  <si>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</si>
  <si>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</si>
  <si>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</si>
  <si>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</si>
  <si>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</si>
  <si>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</si>
  <si>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</si>
  <si>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</si>
  <si>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</si>
  <si>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</si>
  <si>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</si>
  <si>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</si>
  <si>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</si>
  <si>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</si>
  <si>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</si>
  <si>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</si>
  <si>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</si>
  <si>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</si>
  <si>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</si>
  <si>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</si>
  <si>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</si>
  <si>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</si>
  <si>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</si>
  <si>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</si>
  <si>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</si>
  <si>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</si>
  <si>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</si>
  <si>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</si>
  <si>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</si>
  <si>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</si>
  <si>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</si>
  <si>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</si>
  <si>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</si>
  <si>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</si>
  <si>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</si>
  <si>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</si>
  <si>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</si>
  <si>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</si>
  <si>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</si>
  <si>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</si>
  <si>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</si>
  <si>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</si>
  <si>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</si>
  <si>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</si>
  <si>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</si>
  <si>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</si>
  <si>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</si>
  <si>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</si>
  <si>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</si>
  <si>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</si>
  <si>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</si>
  <si>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</si>
  <si>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</si>
  <si>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</si>
  <si>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</si>
  <si>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</si>
  <si>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</si>
  <si>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</si>
  <si>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</si>
  <si>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</si>
  <si>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</si>
  <si>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</si>
  <si>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</si>
  <si>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</si>
  <si>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</si>
  <si>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</si>
  <si>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</si>
  <si>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</si>
  <si>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</si>
  <si>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</si>
  <si>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</si>
  <si>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</si>
  <si>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</si>
  <si>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</si>
  <si>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</si>
  <si>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</si>
  <si>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</si>
  <si>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</si>
  <si>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</si>
  <si>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</si>
  <si>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</si>
  <si>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</si>
  <si>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</si>
  <si>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</si>
  <si>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</si>
  <si>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</si>
  <si>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</si>
  <si>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</si>
  <si>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</si>
  <si>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</si>
  <si>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</si>
  <si>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</si>
  <si>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</si>
  <si>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</si>
  <si>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</si>
  <si>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</si>
  <si>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</si>
  <si>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</si>
  <si>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</si>
  <si>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</si>
  <si>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</si>
  <si>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</si>
  <si>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</si>
  <si>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</si>
  <si>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</si>
  <si>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</si>
  <si>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</si>
  <si>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</si>
  <si>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</si>
  <si>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</si>
  <si>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</si>
  <si>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</si>
  <si>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</si>
  <si>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</si>
  <si>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</si>
  <si>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</si>
  <si>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</si>
  <si>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</si>
  <si>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</si>
  <si>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</si>
  <si>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</si>
  <si>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</si>
  <si>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</si>
  <si>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</si>
  <si>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</si>
  <si>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</si>
  <si>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</si>
  <si>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</si>
  <si>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</si>
  <si>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</si>
  <si>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</si>
  <si>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</si>
  <si>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</si>
  <si>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</si>
  <si>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</si>
  <si>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</si>
  <si>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</si>
  <si>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</si>
  <si>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</si>
  <si>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</si>
  <si>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</si>
  <si>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</si>
  <si>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</si>
  <si>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</si>
  <si>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</si>
  <si>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</si>
  <si>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</si>
  <si>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</si>
  <si>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</si>
  <si>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</si>
  <si>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</si>
  <si>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</si>
  <si>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</si>
  <si>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</si>
  <si>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</si>
  <si>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</si>
  <si>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</si>
  <si>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</si>
  <si>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</si>
  <si>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</si>
  <si>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</si>
  <si>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</si>
  <si>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</si>
  <si>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</si>
  <si>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</si>
  <si>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</si>
  <si>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</si>
  <si>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</si>
  <si>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</si>
  <si>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</si>
  <si>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</si>
  <si>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</si>
  <si>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</si>
  <si>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</si>
  <si>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</si>
  <si>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</si>
  <si>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</si>
  <si>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</si>
  <si>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</si>
  <si>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</si>
  <si>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</si>
  <si>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</si>
  <si>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</si>
  <si>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</si>
  <si>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</si>
  <si>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</si>
  <si>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</si>
  <si>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</si>
  <si>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</si>
  <si>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</si>
  <si>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</si>
  <si>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</si>
  <si>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</si>
  <si>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</si>
  <si>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</si>
  <si>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</si>
  <si>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</si>
  <si>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</si>
  <si>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</si>
  <si>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</si>
  <si>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</si>
  <si>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</si>
  <si>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</si>
  <si>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</si>
  <si>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</si>
  <si>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</si>
  <si>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</si>
  <si>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</si>
  <si>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</si>
  <si>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</si>
  <si>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</si>
  <si>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</si>
  <si>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</si>
  <si>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</si>
  <si>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</si>
  <si>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</si>
  <si>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</si>
  <si>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</si>
  <si>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</si>
  <si>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</si>
  <si>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</si>
  <si>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</si>
  <si>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</si>
  <si>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</si>
  <si>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</si>
  <si>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</si>
  <si>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</si>
  <si>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</si>
  <si>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</si>
  <si>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</si>
  <si>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</si>
  <si>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</si>
  <si>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</si>
  <si>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</si>
  <si>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</si>
  <si>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</si>
  <si>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</si>
  <si>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</si>
  <si>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</si>
  <si>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</si>
  <si>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</si>
  <si>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</si>
  <si>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</si>
  <si>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</si>
  <si>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</si>
  <si>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</si>
  <si>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</si>
  <si>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</si>
  <si>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</si>
  <si>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</si>
  <si>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</si>
  <si>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</si>
  <si>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</si>
  <si>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</si>
  <si>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</si>
  <si>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</si>
  <si>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</si>
  <si>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</si>
  <si>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</si>
  <si>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</si>
  <si>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</si>
  <si>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</si>
  <si>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</si>
  <si>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</si>
  <si>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</si>
  <si>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</si>
  <si>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</si>
  <si>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</si>
  <si>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</si>
  <si>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</si>
  <si>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</si>
  <si>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</si>
  <si>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</si>
  <si>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</si>
  <si>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</si>
  <si>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</si>
  <si>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</si>
  <si>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</si>
  <si>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</si>
  <si>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</si>
  <si>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</si>
  <si>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</si>
  <si>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</si>
  <si>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</si>
  <si>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</si>
  <si>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</si>
  <si>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</si>
  <si>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</si>
  <si>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</si>
  <si>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</si>
  <si>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</si>
  <si>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</si>
  <si>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</si>
  <si>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</si>
  <si>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</si>
  <si>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</si>
  <si>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</si>
  <si>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</si>
  <si>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</si>
  <si>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</si>
  <si>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</si>
  <si>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</si>
  <si>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</si>
  <si>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</si>
  <si>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</si>
  <si>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</si>
  <si>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</si>
  <si>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</si>
  <si>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</si>
  <si>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</si>
  <si>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</si>
  <si>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</si>
  <si>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</si>
  <si>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</si>
  <si>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</si>
  <si>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</si>
  <si>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</si>
  <si>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</si>
  <si>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</si>
  <si>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</si>
  <si>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</si>
  <si>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</si>
  <si>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</si>
  <si>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</si>
  <si>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</si>
  <si>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</si>
  <si>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</si>
  <si>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</si>
  <si>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</si>
  <si>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</si>
  <si>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</si>
  <si>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</si>
  <si>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</si>
  <si>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</si>
  <si>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</si>
  <si>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</si>
  <si>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</si>
  <si>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</si>
  <si>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</si>
  <si>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</si>
  <si>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</si>
  <si>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</si>
  <si>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</si>
  <si>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</si>
  <si>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</si>
  <si>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</si>
  <si>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</si>
  <si>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</si>
  <si>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</si>
  <si>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</si>
  <si>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</si>
  <si>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</si>
  <si>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</si>
  <si>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</si>
  <si>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</si>
  <si>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</si>
  <si>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</si>
  <si>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</si>
  <si>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</si>
  <si>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</si>
  <si>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</si>
  <si>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</si>
  <si>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</si>
  <si>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</si>
  <si>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</si>
  <si>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</si>
  <si>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</si>
  <si>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</si>
  <si>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</si>
  <si>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</si>
  <si>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</si>
  <si>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</si>
  <si>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</si>
  <si>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</si>
  <si>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</si>
  <si>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</si>
  <si>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</si>
  <si>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</si>
  <si>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</si>
  <si>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</si>
  <si>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</si>
  <si>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</si>
  <si>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</si>
  <si>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</si>
  <si>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</si>
  <si>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</si>
  <si>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</si>
  <si>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</si>
  <si>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</si>
  <si>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</si>
  <si>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</si>
  <si>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</si>
  <si>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</si>
  <si>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</si>
  <si>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</si>
  <si>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</si>
  <si>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</si>
  <si>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</si>
  <si>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</si>
  <si>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</si>
  <si>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</si>
  <si>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</si>
  <si>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</si>
  <si>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</si>
  <si>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</si>
  <si>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</si>
  <si>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</si>
  <si>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</si>
  <si>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</si>
  <si>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</si>
  <si>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</si>
  <si>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</si>
  <si>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</si>
  <si>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</si>
  <si>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</si>
  <si>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</si>
  <si>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</si>
  <si>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</si>
  <si>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</si>
  <si>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</si>
  <si>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</si>
  <si>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</si>
  <si>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</si>
  <si>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</si>
  <si>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</si>
  <si>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</si>
  <si>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</si>
  <si>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</si>
  <si>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</si>
  <si>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</si>
  <si>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</si>
  <si>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</si>
  <si>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</si>
  <si>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</si>
  <si>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</si>
  <si>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</si>
  <si>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</si>
  <si>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</si>
  <si>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</si>
  <si>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</si>
  <si>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</si>
  <si>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</si>
  <si>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</si>
  <si>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</si>
  <si>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</si>
  <si>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</si>
  <si>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</si>
  <si>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</si>
  <si>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</si>
  <si>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</si>
  <si>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</si>
  <si>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</si>
  <si>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</si>
  <si>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</si>
  <si>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</si>
  <si>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</si>
  <si>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</si>
  <si>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</si>
  <si>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</si>
  <si>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</si>
  <si>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</si>
  <si>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</si>
  <si>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</si>
  <si>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</si>
  <si>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</si>
  <si>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</si>
  <si>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</si>
  <si>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</si>
  <si>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</si>
  <si>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</si>
  <si>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</si>
  <si>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</si>
  <si>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</si>
  <si>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</si>
  <si>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</si>
  <si>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</si>
  <si>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</si>
  <si>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</si>
  <si>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</si>
  <si>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</si>
  <si>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</si>
  <si>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</si>
  <si>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</si>
  <si>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</si>
  <si>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</si>
  <si>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</si>
  <si>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</si>
  <si>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</si>
  <si>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</si>
  <si>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</si>
  <si>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</si>
  <si>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</si>
  <si>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</si>
  <si>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</si>
  <si>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</si>
  <si>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</si>
  <si>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</si>
  <si>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</si>
  <si>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</si>
  <si>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</si>
  <si>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</si>
  <si>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</si>
  <si>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</si>
  <si>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</si>
  <si>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</si>
  <si>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</si>
  <si>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</si>
  <si>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</si>
  <si>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</si>
  <si>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</si>
  <si>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</si>
  <si>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</si>
  <si>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</si>
  <si>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</si>
  <si>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</si>
  <si>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</si>
  <si>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</si>
  <si>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</si>
  <si>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</si>
  <si>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</si>
  <si>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</si>
  <si>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</si>
  <si>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</si>
  <si>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</si>
  <si>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</si>
  <si>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</si>
  <si>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</si>
  <si>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</si>
  <si>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</si>
  <si>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</si>
  <si>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</si>
  <si>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</si>
  <si>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</si>
  <si>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</si>
  <si>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</si>
  <si>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</si>
  <si>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</si>
  <si>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</si>
  <si>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</si>
  <si>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</si>
  <si>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</si>
  <si>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</si>
  <si>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</si>
  <si>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</si>
  <si>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</si>
  <si>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</si>
  <si>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</si>
  <si>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</si>
  <si>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</si>
  <si>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</si>
  <si>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</si>
  <si>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</si>
  <si>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</si>
  <si>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</si>
  <si>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</si>
  <si>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</si>
  <si>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</si>
  <si>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</si>
  <si>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</si>
  <si>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</si>
  <si>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</si>
  <si>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</si>
  <si>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</si>
  <si>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</si>
  <si>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</si>
  <si>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</si>
  <si>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</si>
  <si>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</si>
  <si>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</si>
  <si>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</si>
  <si>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</si>
  <si>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</si>
  <si>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</si>
  <si>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</si>
  <si>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</si>
  <si>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</si>
  <si>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</si>
  <si>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</si>
  <si>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</si>
  <si>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</si>
  <si>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</si>
  <si>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</si>
  <si>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</si>
  <si>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</si>
  <si>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</si>
  <si>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</si>
  <si>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</si>
  <si>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</si>
  <si>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</si>
  <si>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</si>
  <si>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</si>
  <si>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</si>
  <si>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</si>
  <si>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</si>
  <si>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</si>
  <si>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</si>
  <si>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</si>
  <si>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</si>
  <si>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</si>
  <si>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</si>
  <si>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</si>
  <si>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</si>
  <si>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</si>
  <si>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</si>
  <si>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</si>
  <si>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</si>
  <si>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</si>
  <si>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</si>
  <si>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</si>
  <si>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</si>
  <si>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</si>
  <si>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</si>
  <si>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</si>
  <si>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</si>
  <si>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</si>
  <si>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</si>
  <si>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</si>
  <si>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</si>
  <si>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</si>
  <si>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</si>
  <si>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</si>
  <si>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</si>
  <si>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</si>
  <si>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</si>
  <si>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</si>
  <si>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</si>
  <si>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</si>
  <si>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</si>
  <si>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</si>
  <si>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</si>
  <si>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</si>
  <si>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</si>
  <si>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</si>
  <si>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</si>
  <si>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</si>
  <si>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</si>
  <si>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</si>
  <si>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</si>
  <si>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</si>
  <si>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</si>
  <si>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</si>
  <si>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</si>
  <si>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</si>
  <si>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</si>
  <si>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</si>
  <si>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</si>
  <si>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</si>
  <si>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</si>
  <si>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</si>
  <si>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</si>
  <si>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</si>
  <si>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</si>
  <si>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</si>
  <si>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</si>
  <si>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</si>
  <si>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</si>
  <si>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</si>
  <si>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</si>
  <si>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</si>
  <si>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</si>
  <si>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</si>
  <si>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</si>
  <si>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</si>
  <si>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</si>
  <si>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</si>
  <si>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</si>
  <si>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</si>
  <si>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</si>
  <si>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</si>
  <si>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</si>
  <si>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</si>
  <si>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</si>
  <si>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</si>
  <si>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</si>
  <si>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</si>
  <si>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</si>
  <si>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</si>
  <si>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</si>
  <si>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</si>
  <si>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</si>
  <si>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</si>
  <si>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</si>
  <si>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</si>
  <si>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</si>
  <si>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</si>
  <si>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</si>
  <si>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</si>
  <si>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</si>
  <si>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</si>
  <si>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</si>
  <si>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</si>
  <si>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</si>
  <si>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</si>
  <si>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</si>
  <si>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</si>
  <si>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</si>
  <si>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</si>
  <si>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</si>
  <si>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</si>
  <si>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</si>
  <si>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</si>
  <si>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</si>
  <si>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</si>
  <si>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</si>
  <si>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</si>
  <si>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</si>
  <si>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</si>
  <si>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</si>
  <si>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</si>
  <si>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</si>
  <si>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</si>
  <si>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</si>
  <si>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</si>
  <si>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</si>
  <si>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</si>
  <si>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</si>
  <si>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</si>
  <si>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</si>
  <si>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</si>
  <si>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</si>
  <si>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</si>
  <si>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</si>
  <si>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</si>
  <si>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</si>
  <si>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</si>
  <si>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</si>
  <si>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</si>
  <si>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</si>
  <si>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</si>
  <si>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</si>
  <si>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</si>
  <si>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</si>
  <si>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</si>
  <si>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</si>
  <si>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</si>
  <si>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</si>
  <si>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</si>
  <si>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</si>
  <si>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</si>
  <si>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</si>
  <si>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</si>
  <si>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</si>
  <si>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</si>
  <si>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</si>
  <si>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</si>
  <si>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</si>
  <si>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</si>
  <si>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</si>
  <si>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</si>
  <si>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</si>
  <si>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</si>
  <si>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</si>
  <si>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</si>
  <si>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</si>
  <si>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</si>
  <si>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</si>
  <si>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</si>
  <si>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</si>
  <si>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</si>
  <si>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</si>
  <si>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</si>
  <si>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</si>
  <si>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</si>
  <si>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</si>
  <si>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</si>
  <si>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</si>
  <si>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</si>
  <si>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</si>
  <si>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</si>
  <si>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</si>
  <si>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</si>
  <si>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</si>
  <si>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</si>
  <si>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</si>
  <si>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</si>
  <si>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</si>
  <si>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</si>
  <si>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</si>
  <si>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</si>
  <si>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</si>
  <si>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</si>
  <si>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</si>
  <si>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</si>
  <si>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</si>
  <si>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</si>
  <si>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</si>
  <si>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</si>
  <si>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</si>
  <si>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</si>
  <si>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</si>
  <si>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</si>
  <si>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</si>
  <si>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</si>
  <si>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</si>
  <si>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</si>
  <si>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</si>
  <si>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</si>
  <si>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</si>
  <si>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</si>
  <si>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</si>
  <si>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</si>
  <si>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</si>
  <si>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</si>
  <si>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</si>
  <si>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</si>
  <si>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</si>
  <si>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</si>
  <si>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</si>
  <si>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</si>
  <si>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</si>
  <si>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</si>
  <si>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</si>
  <si>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</si>
  <si>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</si>
  <si>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</si>
  <si>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</si>
  <si>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</si>
  <si>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</si>
  <si>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</si>
  <si>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</si>
  <si>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</si>
  <si>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</si>
  <si>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</si>
  <si>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</si>
  <si>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</si>
  <si>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</si>
  <si>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</si>
  <si>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</si>
  <si>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</si>
  <si>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</si>
  <si>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</si>
  <si>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</si>
  <si>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</si>
  <si>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</si>
  <si>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</si>
  <si>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</si>
  <si>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</si>
  <si>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</si>
  <si>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</si>
  <si>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</si>
  <si>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</si>
  <si>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</si>
  <si>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</si>
  <si>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</si>
  <si>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</si>
  <si>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</si>
  <si>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</si>
  <si>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</si>
  <si>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</si>
  <si>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</si>
  <si>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</si>
  <si>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</si>
  <si>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</si>
  <si>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</si>
  <si>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</si>
  <si>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</si>
  <si>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</si>
  <si>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</si>
  <si>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</si>
  <si>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</si>
  <si>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</si>
  <si>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</si>
  <si>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</si>
  <si>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</si>
  <si>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</si>
  <si>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</si>
  <si>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</si>
  <si>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</si>
  <si>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</si>
  <si>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</si>
  <si>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</si>
  <si>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</si>
  <si>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</si>
  <si>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</si>
  <si>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</si>
  <si>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</si>
  <si>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</si>
  <si>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</si>
  <si>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</si>
  <si>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</si>
  <si>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</si>
  <si>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</si>
  <si>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</si>
  <si>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</si>
  <si>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</si>
  <si>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</si>
  <si>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</si>
  <si>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</si>
  <si>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</si>
  <si>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</si>
  <si>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</si>
  <si>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</si>
  <si>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</si>
  <si>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</si>
  <si>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PCM-20251102-00000306</t>
  </si>
  <si>
    <t xml:space="preserve">site located inside Qadiya team at gate face  access Road  issue all roads leading to site closed </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</si>
  <si>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</si>
  <si>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</si>
  <si>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</si>
  <si>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</si>
  <si>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</si>
  <si>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was night access issue / USF area team EM team on the way  </t>
  </si>
  <si>
    <t>PCM-20251102-00000219</t>
  </si>
  <si>
    <t xml:space="preserve">was night access issue / USF area team EM team on the way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</si>
  <si>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</si>
  <si>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</si>
  <si>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</si>
  <si>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</si>
  <si>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</si>
  <si>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</si>
  <si>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PCM-20251102-00000288</t>
  </si>
  <si>
    <t>TEam moved need 30 min</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</si>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</sst>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48" dataDxfId="47" headerRowBorderDxfId="45" tableBorderDxfId="46" totalsRowBorderDxfId="44">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300.25342025463033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45963.201846180556</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45963.201846180556</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45963.201846180556</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45963.201846180556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45963.201846180556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45963.201846180556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45963.201846180556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45963.201846180556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45963.201846180556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45963.201846180556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45963.201846180556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45963.201846180556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45963.201846180556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45963.201846180556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45963.201846180556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45963.201846180556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45963.201846180556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45963.201846180556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45963.201846180556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45963.201846180556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45963.201846180556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45963.201846180556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45963.201846180556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45963.201846180556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45963.201846180556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45963.201846180556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45963.201846180556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45963.201846180556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45963.201846180556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45963.201846180556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45963.201846180556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45963.201846180556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45963.201846180556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45963.201846180556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45963.201846180556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45963.201846180556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45963.201846180556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45963.201846180556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45963.201846180556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45963.201846180556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45963.201846180556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45963.201846180556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45963.201846180556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45963.201846180556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45963.201846180556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45963.201846180556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45963.201846180556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45963.201846180556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45963.201846180556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45963.201846180556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45963.201846180556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45963.201846180556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45963.201846180556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45963.201846180556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45963.201846180556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45963.201846180556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45963.201846180556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45963.201846180556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45963.201846180556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45963.201846180556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45963.201846180556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45963.201846180556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45963.201846180556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45963.201846180556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45963.201846180556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45963.201846180556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45963.201846180556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45963.201846180556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45963.201846180556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45963.201846180556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45963.201846180556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45963.201846180556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45963.201846180556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45963.201846180556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45963.201846180556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45963.201846180556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45963.201846180556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45963.201846180556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45963.201846180556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45963.201846180556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45963.201846180556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45963.201846180556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45963.201846180556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45963.201846180556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45963.201846180556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45963.201846180556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45963.201846180556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45963.201846180556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45963.201846180556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45963.201846180556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45963.201846180556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45963.201846180556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45963.201846180556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45963.201846180556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45963.201846180556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45963.201846180556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45963.201846180556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45963.201846180556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45963.201846180556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45963.201846180556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45963.201846180556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45963.201846180556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45963.201846180556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45963.201846180556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45963.201846180556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45963.201846180556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45963.201846180556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45963.201846180556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45963.201846180556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45963.201846180556</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45963.201846180556</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45963.201846180556</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45963.201846180556</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45963.201846180556</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45963.201846180556</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E753161B-539A-46CE-8E19-ACAB0B876612}"/>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138.20200821759499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4.4597628472256474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0.42795729167119134</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25661</v>
      </c>
      <c r="E6" s="113" t="s">
        <v>39021</v>
      </c>
      <c r="F6" s="114">
        <v>45963.171712962961</v>
      </c>
      <c r="G6" s="115">
        <f ca="1">IFERROR(NOW()-F6,"-")</f>
        <v>3.0133217594993766E-2</v>
      </c>
      <c r="H6" s="114">
        <v>45963.106851851851</v>
      </c>
      <c r="I6" s="18" t="str">
        <f>IFERROR(VLOOKUP(D6,DB!A:F,6,0),"")</f>
        <v>Generator-SG</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45963.201846180556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45963.201846180556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45963.201846180556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45963.201846180556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45963.201846180556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45963.201846180556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45963.201846180556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45963.201846180556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45963.201846180556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45963.201846180556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45963.201846180556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45963.201846180556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45963.201846180556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45963.201846180556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45963.201846180556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45963.201846180556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45963.201846180556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45963.201846180556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45963.201846180556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45963.201846180556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45963.201846180556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45963.201846180556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45963.201846180556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45963.201846180556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45963.201846180556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45963.201846180556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45963.201846180556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45963.201846180556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45963.201846180556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45963.201846180556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45963.201846180556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45963.201846180556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45963.201846180556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45963.201846180556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45963.201846180556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45963.201846180556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45963.201846180556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45963.201846180556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45963.201846180556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45963.201846180556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45963.201846180556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45963.201846180556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45963.201846180556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45963.201846180556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45963.201846180556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45963.201846180556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45963.201846180556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45963.201846180556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45963.201846180556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45963.201846180556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45963.201846180556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45963.201846180556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45963.201846180556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45963.201846180556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45963.201846180556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45963.201846180556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45963.201846180556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45963.201846180556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45963.201846180556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45963.201846180556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45963.201846180556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45963.201846180556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45963.201846180556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45963.201846180556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45963.201846180556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45963.201846180556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45963.201846180556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45963.201846180556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45963.201846180556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45963.201846180556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45963.201846180556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45963.201846180556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45963.201846180556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45963.201846180556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45963.201846180556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45963.201846180556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45963.201846180556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45963.201846180556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45963.201846180556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45963.201846180556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45963.201846180556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45963.201846180556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45963.201846180556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45963.201846180556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45963.201846180556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45963.201846180556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45963.201846180556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45963.201846180556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45963.201846180556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45963.201846180556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45963.201846180556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45963.201846180556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45963.201846180556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45963.201846180556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45963.201846180556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45963.201846180556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45963.201846180556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45963.201846180556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45963.201846180556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45963.201846180556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45963.201846180556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45963.201846180556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45963.201846180556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45963.201846180556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45963.201846180556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45963.201846180556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45963.201846180556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45963.201846180556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45963.201846180556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45963.201846180556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45963.201846180556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45963.201846180556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45963.201846180556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45963.201846180556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45963.201846180556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45963.201846180556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45963.201846180556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45963.201846180556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45963.201846180556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45963.201846180556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45963.201846180556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45963.201846180556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45963.201846180556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45963.201846180556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45963.201846180556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45963.201846180556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45963.201846180556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45963.201846180556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45963.201846180556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45963.201846180556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45963.201846180556</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45963.201846180556</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45963.201846180556</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45963.201846180556</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45963.201846180556</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45963.201846180556</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45963.201846180556</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45963.201846180556</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45963.201846180556</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45963.201846180556</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45963.201846180556</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45963.201846180556</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45963.201846180556</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F8" sqref="F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5" ca="1" si="0">IFERROR(NOW()-F2,"-")</f>
        <v>45963.201846180556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45963.201846180556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45963.201846180556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45963.201846180556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45963.201846180556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45963.201846180556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45963.201846180556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45963.201846180556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45963.201846180556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45963.201846180556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45963.201846180556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45963.201846180556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45963.201846180556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45963.201846180556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45963.201846180556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45963.201846180556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45963.201846180556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45963.201846180556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45963.201846180556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45963.201846180556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45963.201846180556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45963.201846180556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45963.201846180556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45963.201846180556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45963.201846180556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45963.201846180556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45963.201846180556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45963.201846180556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45963.201846180556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45963.201846180556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45963.201846180556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45963.201846180556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45963.201846180556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45963.201846180556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45963.201846180556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45963.201846180556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45963.201846180556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45963.201846180556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45963.201846180556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45963.201846180556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45963.201846180556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45963.201846180556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45963.201846180556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45963.201846180556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45963.201846180556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45963.201846180556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45963.201846180556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45963.201846180556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45963.201846180556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45963.201846180556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45963.201846180556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45963.201846180556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45963.201846180556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45963.201846180556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45963.201846180556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45963.201846180556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45963.201846180556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45963.201846180556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45963.201846180556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45963.201846180556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45963.201846180556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45963.201846180556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45963.201846180556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45963.201846180556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45963.201846180556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45963.201846180556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45963.201846180556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45963.201846180556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45963.201846180556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45963.201846180556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45963.201846180556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45963.201846180556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45963.201846180556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45963.201846180556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45963.201846180556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45963.201846180556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45963.201846180556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45963.201846180556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45963.201846180556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45963.201846180556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45963.201846180556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45963.201846180556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45963.201846180556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45963.201846180556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45963.201846180556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45963.201846180556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45963.201846180556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45963.201846180556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45963.201846180556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45963.201846180556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45963.201846180556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45963.201846180556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45963.201846180556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45963.201846180556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45963.201846180556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45963.201846180556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45963.201846180556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45963.201846180556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45963.201846180556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45963.201846180556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45963.201846180556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45963.201846180556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45963.201846180556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45963.201846180556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45963.201846180556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45963.201846180556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45963.201846180556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45963.201846180556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45963.201846180556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45963.201846180556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45963.201846180556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45963.201846180556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45963.201846180556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45963.201846180556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45963.201846180556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45963.201846180556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45963.201846180556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45963.201846180556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45963.201846180556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45963.201846180556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45963.201846180556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45963.201846180556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45963.201846180556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45963.201846180556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45963.201846180556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45963.201846180556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45963.201846180556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45963.201846180556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45963.201846180556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45963.201846180556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45963.201846180556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45963.201846180556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45963.201846180556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45963.201846180556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45963.201846180556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45963.201846180556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45963.201846180556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45963.201846180556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45963.201846180556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45963.201846180556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45963.201846180556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45963.201846180556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45963.201846180556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45963.201846180556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45963.201846180556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45963.201846180556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45963.201846180556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45963.201846180556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45963.201846180556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45963.201846180556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45963.201846180556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45963.201846180556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45963.201846180556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45963.201846180556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45963.201846180556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45963.201846180556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45963.201846180556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45963.201846180556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45963.201846180556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45963.201846180556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45963.201846180556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45963.201846180556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45963.201846180556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45963.201846180556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45963.201846180556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45963.201846180556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45963.201846180556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45963.201846180556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45963.201846180556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45963.201846180556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45963.201846180556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45963.201846180556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45963.201846180556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45963.201846180556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45963.201846180556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45963.201846180556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45963.201846180556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45963.201846180556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45963.201846180556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45963.201846180556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45963.201846180556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45963.201846180556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45963.201846180556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45963.201846180556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45963.201846180556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45963.201846180556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45963.201846180556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45963.201846180556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45963.201846180556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45963.201846180556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45963.201846180556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45963.201846180556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45963.201846180556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45963.201846180556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45963.201846180556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45963.201846180556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45963.201846180556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45963.201846180556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45963.201846180556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45963.201846180556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45963.201846180556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45963.201846180556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45963.201846180556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45963.201846180556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45963.201846180556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45963.201846180556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45963.201846180556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45963.201846180556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45963.201846180556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45963.201846180556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45963.201846180556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45963.201846180556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45963.201846180556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45963.201846180556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45963.201846180556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45963.201846180556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45963.201846180556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45963.201846180556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45963.201846180556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45963.201846180556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45963.201846180556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45963.201846180556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45963.201846180556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45963.201846180556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45963.201846180556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45963.201846180556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45963.201846180556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45963.201846180556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45963.201846180556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45963.201846180556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45963.201846180556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45963.201846180556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45963.201846180556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45963.201846180556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45963.201846180556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45963.201846180556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45963.201846180556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45963.201846180556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45963.201846180556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45963.201846180556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45963.201846180556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45963.201846180556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45963.201846180556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45963.201846180556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45963.201846180556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45963.201846180556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45963.201846180556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45963.201846180556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45963.201846180556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45963.201846180556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45963.201846180556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45963.201846180556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45963.201846180556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45963.201846180556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45963.201846180556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45963.201846180556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45963.201846180556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45963.201846180556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45963.201846180556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45963.201846180556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45963.201846180556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45963.201846180556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45963.201846180556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45963.201846180556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45963.201846180556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45963.201846180556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45963.201846180556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45963.201846180556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45963.201846180556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45963.201846180556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45963.201846180556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45963.201846180556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45963.201846180556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45963.201846180556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45963.201846180556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45963.201846180556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45963.201846180556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45963.201846180556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45963.201846180556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45963.201846180556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45963.201846180556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45963.201846180556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45963.201846180556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45963.201846180556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45963.201846180556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45963.201846180556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45963.201846180556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45963.201846180556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45963.201846180556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45963.201846180556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45963.201846180556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45963.201846180556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45963.201846180556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45963.201846180556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45963.201846180556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45963.201846180556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45963.201846180556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45963.201846180556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45963.201846180556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45963.201846180556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45963.201846180556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45963.201846180556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45963.201846180556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45963.201846180556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45963.201846180556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45963.201846180556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45963.201846180556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45963.201846180556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45963.201846180556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45963.201846180556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45963.201846180556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45963.201846180556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45963.201846180556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45963.201846180556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45963.201846180556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45963.201846180556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45963.201846180556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45963.201846180556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45963.201846180556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45963.201846180556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45963.201846180556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45963.201846180556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45963.201846180556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45963.201846180556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45963.201846180556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45963.201846180556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45963.201846180556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45963.201846180556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45963.201846180556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45963.201846180556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45963.201846180556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45963.201846180556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45963.201846180556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45963.201846180556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45963.201846180556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45963.201846180556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45963.201846180556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45963.201846180556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45963.201846180556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45963.201846180556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45963.201846180556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45963.201846180556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45963.201846180556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45963.201846180556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45963.201846180556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45963.201846180556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45963.201846180556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45963.201846180556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45963.201846180556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45963.201846180556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45963.201846180556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45963.201846180556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45963.201846180556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45963.201846180556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45963.201846180556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45963.201846180556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45963.201846180556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45963.201846180556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45963.201846180556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45963.201846180556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45963.201846180556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45963.201846180556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45963.201846180556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45963.201846180556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45963.201846180556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45963.201846180556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45963.201846180556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45963.201846180556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45963.201846180556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45963.201846180556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45963.201846180556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45963.201846180556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45963.201846180556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45963.201846180556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45963.201846180556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45963.201846180556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45963.201846180556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45963.201846180556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45963.201846180556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45963.201846180556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45963.201846180556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45963.201846180556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45963.201846180556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45963.201846180556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45963.201846180556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45963.201846180556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45963.201846180556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45963.201846180556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45963.201846180556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45963.201846180556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45963.201846180556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45963.201846180556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45963.201846180556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45963.201846180556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45963.201846180556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45963.201846180556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45963.201846180556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45963.201846180556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45963.201846180556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45963.201846180556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45963.201846180556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45963.201846180556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45963.201846180556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45963.201846180556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45963.201846180556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45963.201846180556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45963.201846180556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45963.201846180556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45963.201846180556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45963.201846180556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45963.201846180556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45963.201846180556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45963.201846180556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45963.201846180556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45963.201846180556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45963.201846180556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45963.201846180556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45963.201846180556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45963.201846180556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45963.201846180556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45963.201846180556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45963.201846180556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45963.201846180556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45963.201846180556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45963.201846180556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45963.201846180556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45963.201846180556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45963.201846180556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45963.201846180556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45963.201846180556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45963.201846180556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45963.201846180556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45963.201846180556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45963.201846180556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45963.201846180556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45963.201846180556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45963.201846180556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45963.201846180556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45963.201846180556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45963.201846180556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45963.201846180556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45963.201846180556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45963.201846180556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45963.201846180556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45963.201846180556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45963.201846180556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45963.201846180556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45963.201846180556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45963.201846180556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45963.201846180556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45963.201846180556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45963.201846180556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45963.201846180556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45963.201846180556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45963.201846180556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45963.201846180556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45963.201846180556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45963.201846180556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45963.201846180556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45963.201846180556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45963.201846180556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45963.201846180556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45963.201846180556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45963.201846180556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45963.201846180556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45963.201846180556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45963.201846180556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45963.201846180556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45963.201846180556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45963.201846180556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45963.201846180556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45963.201846180556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45963.201846180556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45963.201846180556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45963.201846180556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45963.201846180556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45963.201846180556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45963.201846180556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45963.201846180556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45963.201846180556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45963.201846180556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45963.201846180556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45963.201846180556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45963.201846180556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45963.201846180556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45963.201846180556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45963.201846180556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45963.201846180556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45963.201846180556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45963.201846180556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45963.201846180556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45963.201846180556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45963.201846180556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45963.201846180556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45963.201846180556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45963.201846180556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45963.201846180556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45963.201846180556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45963.201846180556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45963.201846180556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45963.201846180556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45963.201846180556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45963.201846180556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45963.201846180556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45963.201846180556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45963.201846180556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45963.201846180556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45963.201846180556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45963.201846180556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45963.201846180556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45963.201846180556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45963.201846180556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45963.201846180556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45963.201846180556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45963.201846180556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45963.201846180556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45963.201846180556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45963.201846180556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45963.201846180556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45963.201846180556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45963.201846180556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45963.201846180556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45963.201846180556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45963.201846180556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45963.201846180556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45963.201846180556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45963.201846180556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45963.201846180556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45963.201846180556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45963.201846180556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45963.201846180556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45963.201846180556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45963.201846180556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45963.201846180556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45963.201846180556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45963.201846180556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45963.201846180556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45963.201846180556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45963.201846180556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45963.201846180556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45963.201846180556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45963.201846180556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45963.201846180556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45963.201846180556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45963.201846180556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45963.201846180556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45963.201846180556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45963.201846180556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45963.201846180556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45963.201846180556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45963.201846180556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45963.201846180556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45963.201846180556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45963.201846180556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45963.201846180556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45963.201846180556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45963.201846180556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45963.201846180556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45963.201846180556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45963.201846180556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45963.201846180556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45963.201846180556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45963.201846180556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45963.201846180556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45963.201846180556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45963.201846180556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45963.201846180556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45963.201846180556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45963.201846180556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45963.201846180556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45963.201846180556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45963.201846180556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45963.201846180556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45963.201846180556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45963.201846180556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45963.201846180556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45963.201846180556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45963.201846180556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45963.201846180556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45963.201846180556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45963.201846180556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45963.201846180556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45963.201846180556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45963.201846180556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45963.201846180556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45963.201846180556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45963.201846180556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45963.201846180556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45963.201846180556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45963.201846180556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45963.201846180556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45963.201846180556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45963.201846180556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45963.201846180556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45963.201846180556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45963.201846180556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45963.201846180556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45963.201846180556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45963.201846180556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45963.201846180556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45963.201846180556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45963.201846180556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45963.201846180556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45963.201846180556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45963.201846180556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45963.201846180556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45963.201846180556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45963.201846180556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45963.201846180556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45963.201846180556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45963.201846180556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45963.201846180556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45963.201846180556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45963.201846180556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45963.201846180556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45963.201846180556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45963.201846180556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45963.201846180556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45963.201846180556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45963.201846180556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45963.201846180556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45963.201846180556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45963.201846180556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45963.201846180556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45963.201846180556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45963.201846180556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45963.201846180556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45963.201846180556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45963.201846180556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45963.201846180556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45963.201846180556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45963.201846180556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45963.201846180556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45963.201846180556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45963.201846180556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45963.201846180556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45963.201846180556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45963.201846180556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45963.201846180556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45963.201846180556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45963.201846180556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45963.201846180556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45963.201846180556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45963.201846180556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45963.201846180556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45963.201846180556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45963.201846180556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45963.201846180556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45963.201846180556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45963.201846180556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45963.201846180556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45963.201846180556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45963.201846180556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45963.201846180556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45963.201846180556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45963.201846180556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45963.201846180556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45963.201846180556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45963.201846180556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45963.201846180556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45963.201846180556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45963.201846180556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45963.201846180556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45963.201846180556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45963.201846180556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45963.201846180556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45963.201846180556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45963.201846180556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45963.201846180556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45963.201846180556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45963.201846180556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45963.201846180556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45963.201846180556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45963.201846180556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45963.201846180556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45963.201846180556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45963.201846180556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45963.201846180556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45963.201846180556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45963.201846180556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45963.201846180556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45963.201846180556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45963.201846180556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45963.201846180556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45963.201846180556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45963.201846180556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45963.201846180556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45963.201846180556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45963.201846180556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45963.201846180556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45963.201846180556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45963.201846180556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45963.201846180556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45963.201846180556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45963.201846180556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45963.201846180556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45963.201846180556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45963.201846180556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45963.201846180556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45963.201846180556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45963.201846180556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45963.201846180556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45963.201846180556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45963.201846180556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45963.201846180556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45963.201846180556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45963.201846180556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45963.201846180556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45963.201846180556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45963.201846180556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45963.201846180556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45963.201846180556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45963.201846180556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45963.201846180556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45963.201846180556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45963.201846180556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45963.201846180556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45963.201846180556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45963.201846180556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45963.201846180556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45963.201846180556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45963.201846180556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45963.201846180556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45963.201846180556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45963.201846180556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45963.201846180556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45963.201846180556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45963.201846180556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45963.201846180556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45963.201846180556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45963.201846180556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45963.201846180556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45963.201846180556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45963.201846180556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45963.201846180556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45963.201846180556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45963.201846180556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45963.201846180556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45963.201846180556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45963.201846180556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45963.201846180556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45963.201846180556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45963.201846180556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45963.201846180556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45963.201846180556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45963.201846180556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45963.201846180556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45963.201846180556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45963.201846180556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45963.201846180556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45963.201846180556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45963.201846180556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45963.201846180556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45963.201846180556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45963.201846180556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45963.201846180556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45963.201846180556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45963.201846180556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45963.201846180556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45963.201846180556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45963.201846180556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45963.201846180556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45963.201846180556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45963.201846180556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45963.201846180556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45963.201846180556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45963.201846180556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45963.201846180556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45963.201846180556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45963.201846180556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45963.201846180556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45963.201846180556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45963.201846180556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45963.201846180556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45963.201846180556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45963.201846180556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45963.201846180556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45963.201846180556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45963.201846180556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45963.201846180556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45963.201846180556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45963.201846180556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45963.201846180556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45963.201846180556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45963.201846180556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45963.201846180556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45963.201846180556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45963.201846180556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45963.201846180556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45963.201846180556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45963.201846180556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45963.201846180556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45963.201846180556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45963.201846180556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45963.201846180556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45963.201846180556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45963.201846180556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45963.201846180556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45963.201846180556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45963.201846180556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45963.201846180556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45963.201846180556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45963.201846180556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45963.201846180556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45963.201846180556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45963.201846180556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45963.201846180556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45963.201846180556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45963.201846180556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45963.201846180556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45963.201846180556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45963.201846180556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45963.201846180556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45963.201846180556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45963.201846180556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45963.201846180556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45963.201846180556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45963.201846180556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45963.201846180556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45963.201846180556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45963.201846180556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45963.201846180556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45963.201846180556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45963.201846180556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45963.201846180556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45963.201846180556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45963.201846180556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45963.201846180556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45963.201846180556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45963.201846180556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45963.201846180556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45963.201846180556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45963.201846180556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45963.201846180556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45963.201846180556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45963.201846180556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45963.201846180556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45963.201846180556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45963.201846180556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45963.201846180556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45963.201846180556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45963.201846180556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45963.201846180556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45963.201846180556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45963.201846180556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45963.201846180556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45963.201846180556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45963.201846180556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45963.201846180556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45963.201846180556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45963.201846180556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45963.201846180556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45963.201846180556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45963.201846180556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45963.201846180556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45963.201846180556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45963.201846180556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45963.201846180556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45963.201846180556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45963.201846180556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45963.201846180556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45963.201846180556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45963.201846180556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45963.201846180556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45963.201846180556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45963.201846180556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45963.201846180556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45963.201846180556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45963.201846180556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45963.201846180556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45963.201846180556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45963.201846180556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45963.201846180556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45963.201846180556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45963.201846180556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45963.201846180556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45963.201846180556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45963.201846180556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45963.201846180556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45963.201846180556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45963.201846180556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45963.201846180556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45963.201846180556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45963.201846180556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45963.201846180556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45963.201846180556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45963.201846180556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45963.201846180556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45963.201846180556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45963.201846180556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45963.201846180556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45963.201846180556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45963.201846180556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45963.201846180556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45963.201846180556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45963.201846180556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45963.201846180556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45963.201846180556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45963.201846180556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45963.201846180556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45963.201846180556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45963.201846180556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45963.201846180556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45963.201846180556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45963.201846180556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45963.201846180556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45963.201846180556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45963.201846180556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45963.201846180556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45963.201846180556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45963.201846180556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45963.201846180556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45963.201846180556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45963.201846180556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45963.201846180556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45963.201846180556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45963.201846180556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45963.201846180556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45963.201846180556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45963.201846180556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45963.201846180556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45963.201846180556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45963.201846180556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45963.201846180556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45963.201846180556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45963.201846180556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45963.201846180556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45963.201846180556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45963.201846180556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45963.201846180556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45963.201846180556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45963.201846180556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45963.201846180556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45963.201846180556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45963.201846180556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45963.201846180556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45963.201846180556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45963.201846180556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45963.201846180556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45963.201846180556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45963.201846180556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45963.201846180556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45963.201846180556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45963.201846180556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45963.201846180556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45963.201846180556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45963.201846180556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45963.201846180556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45963.201846180556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45963.201846180556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45963.201846180556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45963.201846180556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45963.201846180556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45963.201846180556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45963.201846180556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45963.201846180556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45963.201846180556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45963.201846180556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45963.201846180556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45963.201846180556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45963.201846180556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45963.201846180556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45963.201846180556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45963.201846180556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45963.201846180556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45963.201846180556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45963.201846180556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45963.201846180556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45963.201846180556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45963.201846180556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45963.201846180556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45963.201846180556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45963.201846180556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45963.201846180556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45963.201846180556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45963.201846180556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45963.201846180556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45963.201846180556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45963.201846180556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45963.201846180556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45963.201846180556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45963.201846180556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45963.201846180556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45963.201846180556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45963.201846180556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45963.201846180556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45963.201846180556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45963.201846180556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45963.201846180556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45963.201846180556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45963.201846180556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45963.201846180556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45963.201846180556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45963.201846180556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45963.201846180556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45963.201846180556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45963.201846180556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45963.201846180556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45963.201846180556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45963.201846180556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45963.201846180556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45963.201846180556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45963.201846180556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45963.201846180556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45963.201846180556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45963.201846180556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45963.201846180556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45963.201846180556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45963.201846180556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45963.201846180556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45963.201846180556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45963.201846180556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45963.201846180556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45963.201846180556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45963.201846180556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45963.201846180556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45963.201846180556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45963.201846180556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45963.201846180556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45963.201846180556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45963.201846180556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45963.201846180556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45963.201846180556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45963.201846180556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45963.201846180556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45963.201846180556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45963.201846180556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45963.201846180556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45963.201846180556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45963.201846180556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45963.201846180556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45963.201846180556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45963.201846180556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45963.201846180556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45963.201846180556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45963.201846180556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45963.201846180556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45963.201846180556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45963.201846180556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45963.201846180556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45963.201846180556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45963.201846180556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45963.201846180556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45963.201846180556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45963.201846180556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45963.201846180556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45963.201846180556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45963.201846180556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45963.201846180556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45963.201846180556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45963.201846180556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45963.201846180556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45963.201846180556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45963.201846180556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45963.201846180556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45963.201846180556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45963.201846180556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45963.201846180556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45963.201846180556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45963.201846180556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45963.201846180556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45963.201846180556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45963.201846180556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45963.201846180556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45963.201846180556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45963.201846180556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45963.201846180556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45963.201846180556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45963.201846180556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45963.201846180556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45963.201846180556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45963.201846180556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45963.201846180556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45963.201846180556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45963.201846180556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45963.201846180556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45963.201846180556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45963.201846180556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45963.201846180556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45963.201846180556</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45963.201846180556</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45963.201846180556</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45963.201846180556</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259.72112858796027</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2.2330961805564584</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37283</v>
      </c>
      <c r="E4" s="97" t="s">
        <v>39021</v>
      </c>
      <c r="F4" s="122">
        <v>45962.983206018522</v>
      </c>
      <c r="G4" s="123">
        <f ca="1">IFERROR(NOW()-F4,"")</f>
        <v>0.21864016203471692</v>
      </c>
      <c r="H4" s="122">
        <v>45962.977384259262</v>
      </c>
      <c r="I4" s="118" t="str">
        <f>IFERROR(VLOOKUP(D4,DB!A:F,6,0),"")</f>
        <v>Generator-SG</v>
      </c>
      <c r="J4" s="118" t="str">
        <f>IFERROR(VLOOKUP(D4,DB!A:G,7,0),"")</f>
        <v>Vandalized</v>
      </c>
      <c r="K4" s="124" t="s">
        <v>39116</v>
      </c>
      <c r="L4" s="120" t="str">
        <f>IFERROR(VLOOKUP(D4,DB!A:I,9,0),"")</f>
        <v>Latis</v>
      </c>
    </row>
    <row r="5" spans="1:16" ht="15" customHeight="1">
      <c r="A5" s="118" t="s">
        <v>39117</v>
      </c>
      <c r="B5" s="118" t="str">
        <f>IFERROR(VLOOKUP(D5,DB!A:K,11,0),"")</f>
        <v>R4</v>
      </c>
      <c r="C5" s="119">
        <v>2</v>
      </c>
      <c r="D5" s="120" t="s">
        <v>37513</v>
      </c>
      <c r="E5" s="97" t="s">
        <v>39021</v>
      </c>
      <c r="F5" s="122">
        <v>45963.120833333334</v>
      </c>
      <c r="G5" s="123">
        <f ca="1">IFERROR(NOW()-F5,"")</f>
        <v>8.101284722215496E-2</v>
      </c>
      <c r="H5" s="122">
        <v>45963.106469907405</v>
      </c>
      <c r="I5" s="118" t="str">
        <f>IFERROR(VLOOKUP(D5,DB!A:F,6,0),"")</f>
        <v>Generator-SG</v>
      </c>
      <c r="J5" s="118" t="str">
        <f>IFERROR(VLOOKUP(D5,DB!A:G,7,0),"")</f>
        <v>Vandalized</v>
      </c>
      <c r="K5" s="124" t="s">
        <v>39118</v>
      </c>
      <c r="L5" s="120" t="str">
        <f>IFERROR(VLOOKUP(D5,DB!A:I,9,0),"")</f>
        <v>Latis</v>
      </c>
    </row>
    <row r="6" spans="1:16" ht="15" customHeight="1">
      <c r="A6" s="118"/>
      <c r="B6" s="118" t="str">
        <f>IFERROR(VLOOKUP(D6,DB!A:K,11,0),"")</f>
        <v/>
      </c>
      <c r="C6" s="119"/>
      <c r="D6" s="120"/>
      <c r="E6" s="97" t="s">
        <v>39021</v>
      </c>
      <c r="F6" s="122"/>
      <c r="G6" s="123">
        <f ca="1">IFERROR(NOW()-F6,"")</f>
        <v>45963.201846180556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45963.201846180556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45963.201846180556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45963.201846180556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45963.201846180556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45963.201846180556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45963.201846180556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45963.201846180556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45963.201846180556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45963.201846180556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45963.201846180556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45963.201846180556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45963.201846180556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45963.201846180556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45963.201846180556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45963.201846180556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45963.201846180556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45963.201846180556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45963.201846180556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45963.201846180556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45963.201846180556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45963.201846180556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45963.201846180556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45963.201846180556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45963.201846180556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45963.201846180556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45963.201846180556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45963.201846180556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45963.201846180556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45963.201846180556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45963.201846180556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45963.201846180556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45963.201846180556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45963.201846180556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45963.201846180556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45963.201846180556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45963.201846180556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45963.201846180556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45963.201846180556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45963.201846180556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45963.201846180556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45963.201846180556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45963.201846180556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45963.201846180556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45963.201846180556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45963.201846180556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45963.201846180556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45963.201846180556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45963.201846180556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45963.201846180556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45963.201846180556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45963.201846180556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45963.201846180556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45963.201846180556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45963.201846180556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45963.201846180556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45963.201846180556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45963.201846180556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45963.201846180556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45963.201846180556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45963.201846180556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45963.201846180556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45963.201846180556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45963.201846180556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45963.201846180556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45963.201846180556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45963.201846180556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45963.201846180556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45963.201846180556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45963.201846180556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45963.201846180556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45963.201846180556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45963.201846180556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45963.201846180556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45963.201846180556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45963.201846180556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45963.201846180556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45963.201846180556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45963.201846180556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45963.201846180556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45963.201846180556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45963.201846180556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45963.201846180556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45963.201846180556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45963.201846180556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45963.201846180556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45963.201846180556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45963.201846180556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45963.201846180556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45963.201846180556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45963.201846180556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45963.201846180556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45963.201846180556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45963.201846180556</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45963.201846180556</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45963.201846180556</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45963.201846180556</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45963.201846180556</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45963.201846180556</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45963.201846180556</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45963.201846180556</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45963.201846180556</v>
      </c>
      <c r="H107" s="122"/>
      <c r="I107" s="118" t="str">
        <f>IFERROR(VLOOKUP(D107,DB!A:F,6,0),"")</f>
        <v/>
      </c>
      <c r="J107" s="118" t="str">
        <f>IFERROR(VLOOKUP(D107,DB!A:G,7,0),"")</f>
        <v/>
      </c>
      <c r="K107" s="124"/>
      <c r="L107" s="120" t="str">
        <f>IFERROR(VLOOKUP(D107,DB!A:I,9,0),"")</f>
        <v/>
      </c>
    </row>
    <row r="108" spans="1:12" ht="15" customHeight="1">
      <c r="A108" s="125"/>
      <c r="B108" s="125" t="str">
        <f>IFERROR(VLOOKUP(D108,DB!A:K,11,0),"")</f>
        <v/>
      </c>
      <c r="C108" s="126"/>
      <c r="D108" s="127"/>
      <c r="E108" s="128"/>
      <c r="F108" s="129"/>
      <c r="G108" s="130">
        <f ca="1">IFERROR(NOW()-F108,"")</f>
        <v>45963.201846180556</v>
      </c>
      <c r="H108" s="129"/>
      <c r="I108" s="125" t="str">
        <f>IFERROR(VLOOKUP(D108,DB!A:F,6,0),"")</f>
        <v/>
      </c>
      <c r="J108" s="125" t="str">
        <f>IFERROR(VLOOKUP(D108,DB!A:G,7,0),"")</f>
        <v/>
      </c>
      <c r="K108" s="131"/>
      <c r="L108" s="127" t="str">
        <f>IFERROR(VLOOKUP(D108,DB!A:I,9,0),"")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tabSelected="1"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71.369785995368147</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39100</v>
      </c>
      <c r="F3" s="38">
        <v>45926.188877314817</v>
      </c>
      <c r="G3" s="143">
        <f t="shared" ref="G3" ca="1" si="0">IFERROR(NOW()-F3,"")</f>
        <v>37.012968865739822</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39100</v>
      </c>
      <c r="F4" s="152">
        <v>45948.661111111112</v>
      </c>
      <c r="G4" s="153">
        <f ca="1">IFERROR(NOW()-F4,"")</f>
        <v>14.540735069444054</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1</v>
      </c>
      <c r="D5" s="151" t="s">
        <v>35154</v>
      </c>
      <c r="E5" s="151" t="s">
        <v>39021</v>
      </c>
      <c r="F5" s="152">
        <v>45963.16202546296</v>
      </c>
      <c r="G5" s="153">
        <f ca="1">IFERROR(NOW()-F5,"")</f>
        <v>3.9820717596739996E-2</v>
      </c>
      <c r="H5" s="152">
        <v>45963.1559375</v>
      </c>
      <c r="I5" s="151" t="str">
        <f>IFERROR(VLOOKUP(D5,DB!A:F,6,0),"")</f>
        <v>Generator-SG</v>
      </c>
      <c r="J5" s="151" t="str">
        <f>IFERROR(VLOOKUP(D5,DB!A:G,7,0),"")</f>
        <v>Dead</v>
      </c>
      <c r="K5" s="151" t="s">
        <v>39126</v>
      </c>
      <c r="L5" s="151" t="str">
        <f>IFERROR(VLOOKUP(D5,DB!A:I,9,0),"")</f>
        <v>Latis</v>
      </c>
    </row>
    <row r="6" spans="1:13" ht="15">
      <c r="A6" s="151"/>
      <c r="B6" s="151" t="str">
        <f>IFERROR(VLOOKUP(D6,DB!A:K,11,0),"")</f>
        <v/>
      </c>
      <c r="C6" s="151"/>
      <c r="D6" s="151"/>
      <c r="E6" s="151"/>
      <c r="F6" s="152"/>
      <c r="G6" s="153">
        <f ca="1">IFERROR(NOW()-F6,"")</f>
        <v>45963.201846180556</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45963.201846180556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45963.201846180556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45963.201846180556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45963.201846180556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45963.201846180556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45963.201846180556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45963.201846180556</v>
      </c>
      <c r="H13" s="152"/>
      <c r="I13" s="151" t="str">
        <f>IFERROR(VLOOKUP(D13,DB!A:F,6,0),"")</f>
        <v/>
      </c>
      <c r="J13" s="151" t="str">
        <f>IFERROR(VLOOKUP(D13,DB!A:G,7,0),"")</f>
        <v/>
      </c>
      <c r="K13" s="151"/>
      <c r="L13" s="151" t="str">
        <f>IFERROR(VLOOKUP(D13,DB!A:I,9,0),"")</f>
        <v/>
      </c>
    </row>
    <row r="14" spans="1:13" ht="15">
      <c r="A14" s="151"/>
      <c r="B14" s="151" t="str">
        <f>IFERROR(VLOOKUP(D14,DB!A:K,11,0),"")</f>
        <v/>
      </c>
      <c r="C14" s="151"/>
      <c r="D14"/>
      <c r="E14" s="151"/>
      <c r="F14" s="152"/>
      <c r="G14" s="153">
        <f ca="1">IFERROR(NOW()-F14,"")</f>
        <v>45963.201846180556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45963.201846180556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45963.201846180556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45963.201846180556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45963.201846180556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45963.201846180556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45963.201846180556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45963.201846180556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45963.201846180556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45963.201846180556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45963.201846180556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45963.201846180556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45963.201846180556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45963.201846180556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45963.201846180556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45963.201846180556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45963.201846180556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45963.201846180556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45963.201846180556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45963.201846180556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45963.201846180556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45963.201846180556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45963.201846180556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45963.201846180556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45963.201846180556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45963.201846180556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45963.201846180556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45963.201846180556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45963.201846180556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45963.201846180556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45963.201846180556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45963.201846180556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45963.201846180556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45963.201846180556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45963.201846180556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45963.201846180556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45963.201846180556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45963.201846180556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45963.201846180556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45963.201846180556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45963.201846180556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45963.201846180556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45963.201846180556</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45963.201846180556</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45963.201846180556</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45963.201846180556</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45963.201846180556</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45963.201846180556</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45963.201846180556</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45963.201846180556</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45963.201846180556</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45963.201846180556</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45963.201846180556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45963.201846180556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45963.201846180556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45963.201846180556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45963.201846180556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45963.201846180556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45963.201846180556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45963.201846180556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45963.201846180556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45963.201846180556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45963.201846180556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45963.201846180556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45963.201846180556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45963.201846180556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45963.201846180556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45963.201846180556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45963.201846180556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45963.201846180556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45963.201846180556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45963.201846180556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45963.201846180556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45963.201846180556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45963.201846180556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45963.201846180556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45963.201846180556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45963.201846180556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45963.201846180556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45963.201846180556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45963.201846180556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45963.201846180556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45963.201846180556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45963.201846180556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45963.201846180556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45963.201846180556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45963.201846180556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45963.201846180556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45963.201846180556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45963.201846180556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45963.201846180556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45963.201846180556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45963.201846180556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45963.201846180556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45963.201846180556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45963.201846180556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45963.201846180556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45963.201846180556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45963.201846180556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45963.201846180556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45963.201846180556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45963.201846180556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45963.201846180556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45963.201846180556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45963.201846180556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45963.201846180556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45963.201846180556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45963.201846180556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45963.201846180556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45963.201846180556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45963.201846180556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45963.201846180556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45963.201846180556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45963.201846180556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45963.201846180556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45963.201846180556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45963.201846180556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45963.201846180556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45963.201846180556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45963.201846180556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45963.201846180556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45963.201846180556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45963.201846180556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45963.201846180556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45963.201846180556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45963.201846180556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45963.201846180556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45963.201846180556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45963.201846180556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45963.201846180556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45963.201846180556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45963.201846180556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45963.201846180556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45963.201846180556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45963.201846180556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45963.201846180556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45963.201846180556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45963.201846180556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45963.201846180556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45963.201846180556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45963.201846180556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45963.201846180556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45963.201846180556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45963.201846180556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45963.201846180556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45963.201846180556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45963.201846180556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45963.201846180556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45963.201846180556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45963.201846180556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45963.201846180556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45963.201846180556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45963.201846180556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45963.201846180556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45963.201846180556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45963.201846180556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45963.201846180556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45963.201846180556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45963.201846180556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45963.201846180556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45963.201846180556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45963.201846180556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45963.201846180556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45963.201846180556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45963.201846180556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45963.201846180556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45963.201846180556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45963.201846180556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45963.201846180556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45963.201846180556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45963.201846180556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45963.201846180556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45963.201846180556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45963.201846180556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45963.201846180556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45963.201846180556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45963.201846180556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45963.201846180556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45963.201846180556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45963.201846180556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45963.201846180556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45963.201846180556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45963.201846180556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45963.201846180556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45963.201846180556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45963.201846180556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45963.201846180556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45963.201846180556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45963.201846180556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45963.201846180556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45963.201846180556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45963.201846180556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45963.201846180556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45963.201846180556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45963.201846180556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45963.201846180556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45963.201846180556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45963.201846180556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45963.201846180556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45963.201846180556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45963.201846180556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45963.201846180556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45963.201846180556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45963.201846180556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45963.201846180556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45963.201846180556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45963.201846180556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45963.201846180556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45963.201846180556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45963.201846180556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45963.201846180556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45963.201846180556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45963.201846180556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45963.201846180556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45963.201846180556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45963.201846180556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45963.201846180556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45963.201846180556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45963.201846180556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45963.201846180556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45963.201846180556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45963.201846180556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45963.201846180556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45963.201846180556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45963.201846180556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45963.201846180556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45963.201846180556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45963.201846180556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45963.201846180556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45963.201846180556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45963.201846180556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45963.201846180556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45963.201846180556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45963.201846180556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45963.201846180556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45963.201846180556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45963.201846180556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45963.201846180556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45963.201846180556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45963.201846180556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45963.201846180556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45963.201846180556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45963.201846180556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45963.201846180556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45963.201846180556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45963.201846180556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45963.201846180556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45963.201846180556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45963.201846180556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45963.201846180556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45963.201846180556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45963.201846180556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45963.201846180556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45963.201846180556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45963.201846180556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45963.201846180556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45963.201846180556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45963.201846180556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45963.201846180556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45963.201846180556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45963.201846180556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45963.201846180556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45963.201846180556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45963.201846180556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45963.201846180556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45963.201846180556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45963.201846180556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45963.201846180556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45963.201846180556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45963.201846180556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45963.201846180556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45963.201846180556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45963.201846180556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45963.201846180556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45963.201846180556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45963.201846180556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45963.201846180556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45963.201846180556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45963.201846180556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45963.201846180556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45963.201846180556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45963.201846180556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45963.201846180556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45963.201846180556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45963.201846180556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45963.201846180556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45963.201846180556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45963.201846180556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45963.201846180556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45963.201846180556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45963.201846180556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45963.201846180556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45963.201846180556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45963.201846180556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45963.201846180556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45963.201846180556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45963.201846180556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45963.201846180556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45963.201846180556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45963.201846180556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45963.201846180556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45963.201846180556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45963.201846180556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45963.201846180556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45963.201846180556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45963.201846180556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45963.201846180556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45963.201846180556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45963.201846180556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45963.201846180556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45963.201846180556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45963.201846180556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45963.201846180556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45963.201846180556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45963.201846180556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45963.201846180556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45963.201846180556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45963.201846180556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45963.201846180556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45963.201846180556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45963.201846180556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45963.201846180556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45963.201846180556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45963.201846180556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45963.201846180556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45963.201846180556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45963.201846180556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45963.201846180556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45963.201846180556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45963.201846180556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45963.201846180556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45963.201846180556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45963.201846180556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45963.201846180556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45963.201846180556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45963.201846180556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45963.201846180556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45963.201846180556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45963.201846180556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45963.201846180556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45963.201846180556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45963.201846180556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45963.201846180556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45963.201846180556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45963.201846180556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45963.201846180556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45963.201846180556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45963.201846180556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45963.201846180556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45963.201846180556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45963.201846180556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45963.201846180556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45963.201846180556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45963.201846180556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45963.201846180556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45963.201846180556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45963.201846180556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45963.201846180556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45963.201846180556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45963.201846180556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45963.201846180556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45963.201846180556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45963.201846180556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45963.201846180556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45963.201846180556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45963.201846180556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45963.201846180556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45963.201846180556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45963.201846180556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45963.201846180556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45963.201846180556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45963.201846180556</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45963.201846180556</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39127</v>
      </c>
      <c r="B2" s="102" t="str">
        <f>IFERROR(VLOOKUP(D2,DB!A:K,11,0),"")</f>
        <v>R6</v>
      </c>
      <c r="C2" s="104">
        <v>1</v>
      </c>
      <c r="D2" s="102" t="s">
        <v>34850</v>
      </c>
      <c r="E2" s="102" t="s">
        <v>39128</v>
      </c>
      <c r="F2" s="106">
        <v>45963.042118055557</v>
      </c>
      <c r="G2" s="76">
        <f ca="1">IFERROR(NOW()-F2,"-")</f>
        <v>0.15972812499967404</v>
      </c>
      <c r="H2" s="106">
        <v>45963.010358796295</v>
      </c>
      <c r="I2" s="102" t="str">
        <f>IFERROR(VLOOKUP(D2,DB!A:F,6,0),"")</f>
        <v>SCECO</v>
      </c>
      <c r="J2" s="101" t="str">
        <f>IFERROR(VLOOKUP(D2,DB!A:G,7,0),"")</f>
        <v>In progress</v>
      </c>
      <c r="K2" s="107" t="s">
        <v>39129</v>
      </c>
      <c r="L2" s="108" t="str">
        <f>IFERROR(VLOOKUP(D2,DB!A:I,9,0),"")</f>
        <v>Latis</v>
      </c>
    </row>
    <row r="3" spans="1:16383" ht="35.25" customHeight="1">
      <c r="A3" s="103" t="s">
        <v>39130</v>
      </c>
      <c r="B3" s="102" t="str">
        <f>IFERROR(VLOOKUP(D3,DB!A:K,11,0),"")</f>
        <v>R6</v>
      </c>
      <c r="C3" s="104">
        <v>2</v>
      </c>
      <c r="D3" s="102" t="s">
        <v>38968</v>
      </c>
      <c r="E3" s="105" t="s">
        <v>39021</v>
      </c>
      <c r="F3" s="106">
        <v>45963.05027777778</v>
      </c>
      <c r="G3" s="76">
        <f ca="1">IFERROR(NOW()-F3,"-")</f>
        <v>0.15156840277632</v>
      </c>
      <c r="H3" s="106">
        <v>45963.035891203705</v>
      </c>
      <c r="I3" s="102" t="str">
        <f>IFERROR(VLOOKUP(D3,DB!A:F,6,0),"")</f>
        <v>Generator-SG</v>
      </c>
      <c r="J3" s="101" t="str">
        <f>IFERROR(VLOOKUP(D3,DB!A:G,7,0),"")</f>
        <v>Vandalized</v>
      </c>
      <c r="K3" s="107" t="s">
        <v>39131</v>
      </c>
      <c r="L3" s="108" t="str">
        <f>IFERROR(VLOOKUP(D3,DB!A:I,9,0),"")</f>
        <v>Latis</v>
      </c>
    </row>
    <row r="4" spans="1:16383" ht="31.5" customHeight="1">
      <c r="A4" s="103"/>
      <c r="B4" s="102" t="str">
        <f>IFERROR(VLOOKUP(D4,DB!A:K,11,0),"")</f>
        <v/>
      </c>
      <c r="C4" s="104"/>
      <c r="D4" s="102"/>
      <c r="E4" s="105"/>
      <c r="F4" s="106"/>
      <c r="G4" s="76">
        <f ca="1">IFERROR(NOW()-F4,"-")</f>
        <v>45963.201846180556</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45963.201846180556</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45963.201846180556</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45963.201846180556</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45963.201846180556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45963.201846180556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45963.201846180556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45963.201846180556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45963.201846180556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45963.201846180556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45963.201846180556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45963.201846180556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45963.201846180556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45963.201846180556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45963.201846180556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45963.201846180556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45963.201846180556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45963.201846180556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45963.201846180556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45963.201846180556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45963.201846180556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45963.201846180556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45963.201846180556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45963.201846180556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45963.201846180556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45963.201846180556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45963.201846180556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45963.201846180556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45963.201846180556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45963.201846180556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45963.201846180556</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2025-11-02T01:52:42Z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