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45" documentId="120_S{2AC9BD13-BADA-5192-A53E-5A8FF88502F6}" xr6:coauthVersionLast="47" xr6:coauthVersionMax="47" xr10:uidLastSave="{5DF60364-213F-473F-8130-38001D5AE70C}"/>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9" l="1"/>
  <c r="L7" i="9"/>
  <c r="J6" i="9"/>
  <c r="J7" i="9"/>
  <c r="I6" i="9"/>
  <c r="I7" i="9"/>
  <c r="G2" i="9"/>
  <c r="G3" i="9"/>
  <c r="G4" i="9"/>
  <c r="G5" i="9"/>
  <c r="G6" i="9"/>
  <c r="G7" i="9"/>
  <c r="J2" i="9"/>
  <c r="J3" i="9"/>
  <c r="J4" i="9"/>
  <c r="J5" i="9"/>
  <c r="L2" i="9"/>
  <c r="L3" i="9"/>
  <c r="L4" i="9"/>
  <c r="L5" i="9"/>
  <c r="I3" i="9"/>
  <c r="I4" i="9"/>
  <c r="I5" i="9"/>
  <c r="G8" i="9"/>
  <c r="G9" i="9"/>
  <c r="I10" i="9"/>
  <c r="D2" i="3"/>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<sst xmlns="http://schemas.openxmlformats.org/spreadsheetml/2006/main" count="180280" uniqueCount="39126">
  <si>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</si>
  <si>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</si>
  <si>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</si>
  <si>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</si>
  <si>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</si>
  <si>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</si>
  <si>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</si>
  <si>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</si>
  <si>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</si>
  <si>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</si>
  <si>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</si>
  <si>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</si>
  <si>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</si>
  <si>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</si>
  <si>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</si>
  <si>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</si>
  <si>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</si>
  <si>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</si>
  <si>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</si>
  <si>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</si>
  <si>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</si>
  <si>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</si>
  <si>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</si>
  <si>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</si>
  <si>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</si>
  <si>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</si>
  <si>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</si>
  <si>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</si>
  <si>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</si>
  <si>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</si>
  <si>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</si>
  <si>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</si>
  <si>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</si>
  <si>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</si>
  <si>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</si>
  <si>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</si>
  <si>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</si>
  <si>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</si>
  <si>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</si>
  <si>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</si>
  <si>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</si>
  <si>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</si>
  <si>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</si>
  <si>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</si>
  <si>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</si>
  <si>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</si>
  <si>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</si>
  <si>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</si>
  <si>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</si>
  <si>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</si>
  <si>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</si>
  <si>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</si>
  <si>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</si>
  <si>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</si>
  <si>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</si>
  <si>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</si>
  <si>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</si>
  <si>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</si>
  <si>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</si>
  <si>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</si>
  <si>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</si>
  <si>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</si>
  <si>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</si>
  <si>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</si>
  <si>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</si>
  <si>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</si>
  <si>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</si>
  <si>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</si>
  <si>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</si>
  <si>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</si>
  <si>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</si>
  <si>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</si>
  <si>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</si>
  <si>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</si>
  <si>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</si>
  <si>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</si>
  <si>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</si>
  <si>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</si>
  <si>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</si>
  <si>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</si>
  <si>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</si>
  <si>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</si>
  <si>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</si>
  <si>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</si>
  <si>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</si>
  <si>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</si>
  <si>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</si>
  <si>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</si>
  <si>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</si>
  <si>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</si>
  <si>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</si>
  <si>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</si>
  <si>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</si>
  <si>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</si>
  <si>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</si>
  <si>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</si>
  <si>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</si>
  <si>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</si>
  <si>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</si>
  <si>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</si>
  <si>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</si>
  <si>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</si>
  <si>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</si>
  <si>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</si>
  <si>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</si>
  <si>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</si>
  <si>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</si>
  <si>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</si>
  <si>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</si>
  <si>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</si>
  <si>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</si>
  <si>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</si>
  <si>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</si>
  <si>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</si>
  <si>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</si>
  <si>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</si>
  <si>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</si>
  <si>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</si>
  <si>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</si>
  <si>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</si>
  <si>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</si>
  <si>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</si>
  <si>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</si>
  <si>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</si>
  <si>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</si>
  <si>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</si>
  <si>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</si>
  <si>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</si>
  <si>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</si>
  <si>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</si>
  <si>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</si>
  <si>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</si>
  <si>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</si>
  <si>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</si>
  <si>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</si>
  <si>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</si>
  <si>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</si>
  <si>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</si>
  <si>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</si>
  <si>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</si>
  <si>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</si>
  <si>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</si>
  <si>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</si>
  <si>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</si>
  <si>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</si>
  <si>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</si>
  <si>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</si>
  <si>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</si>
  <si>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</si>
  <si>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</si>
  <si>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</si>
  <si>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</si>
  <si>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</si>
  <si>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</si>
  <si>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</si>
  <si>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</si>
  <si>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</si>
  <si>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</si>
  <si>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</si>
  <si>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</si>
  <si>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</si>
  <si>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</si>
  <si>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</si>
  <si>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</si>
  <si>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</si>
  <si>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</si>
  <si>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</si>
  <si>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</si>
  <si>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</si>
  <si>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</si>
  <si>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</si>
  <si>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</si>
  <si>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</si>
  <si>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</si>
  <si>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</si>
  <si>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</si>
  <si>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</si>
  <si>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</si>
  <si>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</si>
  <si>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</si>
  <si>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</si>
  <si>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</si>
  <si>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</si>
  <si>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</si>
  <si>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</si>
  <si>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</si>
  <si>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</si>
  <si>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</si>
  <si>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</si>
  <si>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</si>
  <si>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</si>
  <si>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</si>
  <si>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</si>
  <si>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</si>
  <si>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</si>
  <si>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</si>
  <si>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</si>
  <si>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</si>
  <si>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</si>
  <si>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</si>
  <si>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</si>
  <si>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</si>
  <si>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</si>
  <si>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</si>
  <si>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</si>
  <si>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</si>
  <si>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</si>
  <si>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</si>
  <si>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</si>
  <si>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</si>
  <si>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</si>
  <si>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</si>
  <si>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</si>
  <si>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</si>
  <si>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</si>
  <si>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</si>
  <si>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</si>
  <si>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</si>
  <si>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</si>
  <si>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</si>
  <si>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</si>
  <si>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</si>
  <si>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</si>
  <si>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</si>
  <si>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</si>
  <si>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</si>
  <si>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</si>
  <si>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</si>
  <si>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</si>
  <si>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</si>
  <si>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</si>
  <si>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</si>
  <si>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</si>
  <si>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</si>
  <si>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</si>
  <si>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</si>
  <si>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</si>
  <si>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</si>
  <si>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</si>
  <si>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</si>
  <si>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</si>
  <si>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</si>
  <si>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</si>
  <si>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</si>
  <si>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</si>
  <si>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</si>
  <si>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</si>
  <si>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</si>
  <si>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</si>
  <si>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</si>
  <si>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</si>
  <si>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</si>
  <si>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</si>
  <si>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</si>
  <si>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</si>
  <si>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</si>
  <si>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</si>
  <si>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</si>
  <si>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</si>
  <si>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</si>
  <si>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</si>
  <si>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</si>
  <si>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</si>
  <si>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</si>
  <si>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</si>
  <si>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</si>
  <si>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</si>
  <si>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</si>
  <si>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</si>
  <si>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</si>
  <si>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</si>
  <si>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</si>
  <si>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</si>
  <si>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</si>
  <si>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</si>
  <si>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</si>
  <si>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</si>
  <si>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</si>
  <si>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</si>
  <si>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</si>
  <si>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</si>
  <si>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</si>
  <si>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</si>
  <si>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</si>
  <si>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</si>
  <si>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</si>
  <si>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</si>
  <si>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</si>
  <si>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</si>
  <si>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</si>
  <si>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</si>
  <si>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</si>
  <si>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</si>
  <si>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</si>
  <si>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</si>
  <si>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</si>
  <si>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</si>
  <si>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</si>
  <si>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</si>
  <si>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</si>
  <si>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</si>
  <si>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</si>
  <si>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</si>
  <si>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</si>
  <si>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</si>
  <si>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</si>
  <si>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</si>
  <si>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</si>
  <si>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</si>
  <si>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</si>
  <si>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</si>
  <si>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</si>
  <si>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</si>
  <si>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</si>
  <si>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</si>
  <si>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</si>
  <si>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</si>
  <si>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</si>
  <si>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</si>
  <si>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</si>
  <si>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</si>
  <si>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</si>
  <si>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</si>
  <si>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</si>
  <si>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</si>
  <si>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</si>
  <si>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</si>
  <si>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</si>
  <si>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</si>
  <si>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</si>
  <si>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</si>
  <si>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</si>
  <si>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</si>
  <si>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</si>
  <si>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</si>
  <si>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</si>
  <si>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</si>
  <si>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</si>
  <si>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</si>
  <si>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</si>
  <si>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</si>
  <si>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</si>
  <si>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</si>
  <si>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</si>
  <si>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</si>
  <si>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</si>
  <si>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</si>
  <si>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</si>
  <si>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</si>
  <si>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</si>
  <si>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</si>
  <si>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</si>
  <si>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</si>
  <si>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</si>
  <si>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</si>
  <si>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</si>
  <si>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</si>
  <si>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</si>
  <si>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</si>
  <si>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</si>
  <si>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</si>
  <si>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</si>
  <si>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</si>
  <si>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</si>
  <si>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</si>
  <si>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</si>
  <si>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</si>
  <si>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</si>
  <si>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</si>
  <si>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</si>
  <si>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</si>
  <si>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</si>
  <si>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</si>
  <si>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</si>
  <si>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</si>
  <si>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</si>
  <si>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</si>
  <si>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</si>
  <si>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</si>
  <si>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</si>
  <si>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</si>
  <si>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</si>
  <si>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</si>
  <si>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</si>
  <si>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</si>
  <si>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</si>
  <si>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</si>
  <si>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</si>
  <si>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</si>
  <si>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</si>
  <si>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</si>
  <si>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</si>
  <si>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</si>
  <si>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</si>
  <si>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</si>
  <si>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</si>
  <si>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</si>
  <si>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</si>
  <si>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</si>
  <si>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</si>
  <si>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</si>
  <si>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</si>
  <si>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</si>
  <si>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</si>
  <si>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</si>
  <si>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</si>
  <si>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</si>
  <si>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</si>
  <si>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</si>
  <si>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</si>
  <si>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</si>
  <si>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</si>
  <si>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</si>
  <si>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</si>
  <si>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</si>
  <si>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</si>
  <si>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</si>
  <si>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</si>
  <si>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</si>
  <si>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</si>
  <si>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</si>
  <si>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</si>
  <si>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</si>
  <si>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</si>
  <si>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</si>
  <si>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</si>
  <si>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</si>
  <si>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</si>
  <si>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</si>
  <si>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</si>
  <si>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</si>
  <si>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</si>
  <si>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</si>
  <si>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</si>
  <si>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</si>
  <si>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</si>
  <si>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</si>
  <si>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</si>
  <si>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</si>
  <si>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</si>
  <si>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</si>
  <si>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</si>
  <si>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</si>
  <si>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</si>
  <si>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</si>
  <si>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</si>
  <si>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</si>
  <si>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</si>
  <si>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</si>
  <si>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</si>
  <si>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</si>
  <si>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</si>
  <si>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</si>
  <si>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</si>
  <si>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</si>
  <si>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</si>
  <si>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</si>
  <si>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</si>
  <si>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</si>
  <si>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</si>
  <si>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</si>
  <si>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</si>
  <si>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</si>
  <si>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</si>
  <si>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</si>
  <si>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</si>
  <si>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</si>
  <si>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</si>
  <si>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</si>
  <si>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</si>
  <si>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</si>
  <si>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</si>
  <si>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</si>
  <si>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</si>
  <si>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</si>
  <si>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</si>
  <si>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</si>
  <si>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</si>
  <si>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</si>
  <si>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</si>
  <si>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</si>
  <si>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</si>
  <si>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</si>
  <si>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</si>
  <si>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</si>
  <si>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</si>
  <si>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</si>
  <si>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</si>
  <si>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</si>
  <si>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</si>
  <si>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</si>
  <si>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</si>
  <si>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</si>
  <si>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</si>
  <si>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</si>
  <si>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</si>
  <si>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</si>
  <si>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</si>
  <si>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</si>
  <si>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</si>
  <si>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</si>
  <si>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</si>
  <si>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</si>
  <si>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</si>
  <si>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</si>
  <si>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</si>
  <si>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</si>
  <si>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</si>
  <si>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</si>
  <si>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</si>
  <si>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</si>
  <si>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</si>
  <si>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</si>
  <si>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</si>
  <si>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</si>
  <si>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</si>
  <si>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</si>
  <si>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</si>
  <si>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</si>
  <si>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</si>
  <si>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</si>
  <si>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</si>
  <si>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</si>
  <si>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</si>
  <si>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</si>
  <si>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</si>
  <si>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</si>
  <si>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</si>
  <si>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</si>
  <si>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</si>
  <si>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</si>
  <si>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</si>
  <si>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</si>
  <si>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</si>
  <si>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</si>
  <si>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</si>
  <si>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</si>
  <si>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</si>
  <si>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</si>
  <si>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</si>
  <si>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</si>
  <si>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</si>
  <si>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</si>
  <si>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</si>
  <si>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</si>
  <si>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</si>
  <si>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</si>
  <si>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</si>
  <si>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</si>
  <si>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</si>
  <si>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</si>
  <si>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</si>
  <si>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</si>
  <si>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</si>
  <si>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</si>
  <si>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</si>
  <si>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</si>
  <si>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</si>
  <si>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</si>
  <si>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</si>
  <si>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</si>
  <si>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</si>
  <si>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</si>
  <si>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</si>
  <si>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</si>
  <si>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</si>
  <si>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</si>
  <si>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</si>
  <si>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</si>
  <si>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</si>
  <si>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</si>
  <si>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</si>
  <si>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</si>
  <si>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</si>
  <si>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</si>
  <si>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</si>
  <si>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</si>
  <si>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</si>
  <si>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</si>
  <si>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</si>
  <si>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</si>
  <si>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</si>
  <si>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</si>
  <si>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</si>
  <si>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</si>
  <si>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</si>
  <si>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</si>
  <si>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</si>
  <si>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</si>
  <si>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</si>
  <si>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</si>
  <si>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</si>
  <si>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</si>
  <si>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</si>
  <si>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</si>
  <si>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</si>
  <si>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</si>
  <si>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</si>
  <si>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</si>
  <si>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</si>
  <si>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</si>
  <si>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</si>
  <si>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</si>
  <si>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</si>
  <si>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</si>
  <si>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</si>
  <si>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</si>
  <si>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</si>
  <si>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</si>
  <si>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</si>
  <si>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</si>
  <si>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</si>
  <si>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</si>
  <si>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</si>
  <si>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</si>
  <si>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</si>
  <si>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</si>
  <si>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</si>
  <si>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</si>
  <si>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</si>
  <si>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</si>
  <si>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</si>
  <si>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</si>
  <si>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</si>
  <si>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</si>
  <si>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</si>
  <si>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</si>
  <si>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</si>
  <si>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</si>
  <si>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</si>
  <si>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</si>
  <si>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</si>
  <si>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</si>
  <si>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</si>
  <si>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</si>
  <si>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</si>
  <si>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</si>
  <si>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</si>
  <si>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</si>
  <si>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</si>
  <si>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</si>
  <si>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</si>
  <si>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</si>
  <si>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</si>
  <si>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</si>
  <si>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</si>
  <si>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</si>
  <si>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</si>
  <si>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</si>
  <si>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</si>
  <si>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</si>
  <si>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</si>
  <si>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</si>
  <si>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</si>
  <si>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</si>
  <si>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</si>
  <si>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</si>
  <si>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</si>
  <si>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</si>
  <si>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</si>
  <si>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</si>
  <si>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</si>
  <si>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</si>
  <si>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</si>
  <si>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</si>
  <si>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</si>
  <si>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</si>
  <si>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</si>
  <si>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</si>
  <si>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</si>
  <si>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</si>
  <si>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</si>
  <si>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</si>
  <si>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</si>
  <si>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</si>
  <si>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</si>
  <si>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</si>
  <si>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</si>
  <si>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</si>
  <si>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</si>
  <si>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</si>
  <si>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</si>
  <si>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</si>
  <si>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</si>
  <si>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</si>
  <si>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</si>
  <si>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</si>
  <si>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</si>
  <si>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</si>
  <si>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</si>
  <si>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</si>
  <si>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</si>
  <si>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</si>
  <si>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</si>
  <si>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</si>
  <si>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</si>
  <si>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</si>
  <si>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</si>
  <si>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</si>
  <si>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</si>
  <si>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</si>
  <si>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</si>
  <si>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</si>
  <si>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</si>
  <si>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</si>
  <si>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</si>
  <si>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</si>
  <si>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</si>
  <si>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</si>
  <si>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</si>
  <si>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</si>
  <si>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</si>
  <si>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</si>
  <si>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</si>
  <si>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</si>
  <si>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</si>
  <si>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</si>
  <si>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</si>
  <si>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</si>
  <si>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</si>
  <si>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</si>
  <si>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</si>
  <si>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</si>
  <si>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</si>
  <si>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</si>
  <si>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</si>
  <si>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</si>
  <si>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</si>
  <si>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</si>
  <si>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</si>
  <si>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</si>
  <si>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</si>
  <si>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</si>
  <si>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</si>
  <si>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</si>
  <si>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</si>
  <si>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</si>
  <si>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</si>
  <si>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</si>
  <si>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</si>
  <si>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</si>
  <si>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</si>
  <si>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</si>
  <si>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</si>
  <si>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</si>
  <si>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</si>
  <si>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</si>
  <si>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</si>
  <si>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</si>
  <si>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</si>
  <si>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</si>
  <si>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</si>
  <si>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</si>
  <si>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</si>
  <si>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</si>
  <si>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</si>
  <si>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</si>
  <si>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</si>
  <si>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</si>
  <si>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</si>
  <si>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</si>
  <si>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</si>
  <si>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</si>
  <si>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</si>
  <si>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</si>
  <si>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</si>
  <si>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</si>
  <si>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</si>
  <si>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</si>
  <si>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</si>
  <si>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</si>
  <si>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</si>
  <si>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</si>
  <si>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</si>
  <si>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</si>
  <si>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</si>
  <si>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</si>
  <si>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</si>
  <si>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</si>
  <si>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</si>
  <si>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</si>
  <si>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</si>
  <si>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</si>
  <si>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</si>
  <si>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</si>
  <si>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</si>
  <si>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</si>
  <si>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</si>
  <si>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</si>
  <si>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</si>
  <si>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</si>
  <si>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</si>
  <si>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</si>
  <si>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</si>
  <si>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</si>
  <si>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</si>
  <si>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</si>
  <si>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</si>
  <si>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</si>
  <si>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</si>
  <si>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</si>
  <si>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</si>
  <si>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</si>
  <si>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</si>
  <si>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</si>
  <si>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</si>
  <si>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</si>
  <si>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</si>
  <si>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</si>
  <si>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</si>
  <si>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</si>
  <si>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</si>
  <si>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</si>
  <si>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</si>
  <si>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</si>
  <si>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</si>
  <si>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</si>
  <si>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</si>
  <si>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</si>
  <si>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</si>
  <si>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</si>
  <si>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</si>
  <si>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</si>
  <si>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</si>
  <si>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</si>
  <si>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</si>
  <si>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</si>
  <si>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</si>
  <si>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</si>
  <si>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</si>
  <si>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</si>
  <si>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</si>
  <si>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</si>
  <si>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</si>
  <si>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</si>
  <si>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</si>
  <si>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</si>
  <si>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</si>
  <si>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</si>
  <si>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</si>
  <si>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</si>
  <si>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</si>
  <si>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</si>
  <si>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</si>
  <si>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</si>
  <si>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</si>
  <si>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</si>
  <si>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</si>
  <si>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</si>
  <si>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</si>
  <si>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</si>
  <si>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</si>
  <si>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</si>
  <si>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</si>
  <si>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</si>
  <si>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</si>
  <si>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</si>
  <si>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</si>
  <si>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</si>
  <si>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</si>
  <si>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</si>
  <si>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</si>
  <si>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</si>
  <si>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</si>
  <si>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</si>
  <si>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</si>
  <si>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</si>
  <si>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</si>
  <si>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</si>
  <si>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</si>
  <si>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</si>
  <si>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</si>
  <si>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</si>
  <si>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</si>
  <si>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</si>
  <si>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</si>
  <si>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</si>
  <si>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</si>
  <si>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</si>
  <si>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</si>
  <si>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</si>
  <si>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</si>
  <si>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</si>
  <si>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</si>
  <si>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</si>
  <si>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</si>
  <si>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</si>
  <si>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</si>
  <si>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</si>
  <si>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</si>
  <si>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</si>
  <si>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</si>
  <si>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</si>
  <si>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</si>
  <si>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</si>
  <si>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</si>
  <si>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</si>
  <si>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</si>
  <si>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</si>
  <si>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</si>
  <si>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</si>
  <si>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</si>
  <si>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</si>
  <si>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</si>
  <si>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</si>
  <si>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</si>
  <si>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</si>
  <si>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</si>
  <si>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</si>
  <si>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</si>
  <si>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</si>
  <si>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</si>
  <si>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</si>
  <si>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</si>
  <si>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</si>
  <si>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</si>
  <si>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</si>
  <si>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</si>
  <si>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</si>
  <si>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</si>
  <si>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</si>
  <si>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</si>
  <si>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</si>
  <si>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</si>
  <si>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</si>
  <si>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</si>
  <si>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</si>
  <si>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</si>
  <si>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</si>
  <si>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</si>
  <si>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</si>
  <si>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</si>
  <si>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</si>
  <si>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</si>
  <si>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</si>
  <si>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</si>
  <si>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</si>
  <si>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</si>
  <si>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</si>
  <si>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</si>
  <si>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</si>
  <si>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</si>
  <si>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</si>
  <si>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</si>
  <si>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</si>
  <si>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</si>
  <si>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</si>
  <si>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</si>
  <si>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</si>
  <si>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</si>
  <si>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</si>
  <si>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</si>
  <si>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</si>
  <si>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</si>
  <si>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</si>
  <si>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</si>
  <si>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</si>
  <si>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</si>
  <si>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</si>
  <si>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</si>
  <si>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</si>
  <si>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</si>
  <si>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</si>
  <si>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</si>
  <si>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</si>
  <si>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</si>
  <si>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</si>
  <si>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</si>
  <si>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</si>
  <si>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</si>
  <si>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</si>
  <si>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</si>
  <si>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</si>
  <si>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</si>
  <si>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</si>
  <si>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</si>
  <si>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</si>
  <si>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</si>
  <si>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</si>
  <si>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</si>
  <si>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</si>
  <si>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</si>
  <si>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</si>
  <si>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</si>
  <si>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</si>
  <si>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</si>
  <si>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</si>
  <si>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</si>
  <si>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</si>
  <si>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</si>
  <si>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</si>
  <si>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</si>
  <si>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</si>
  <si>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</si>
  <si>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</si>
  <si>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</si>
  <si>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</si>
  <si>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</si>
  <si>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</si>
  <si>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</si>
  <si>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</si>
  <si>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</si>
  <si>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</si>
  <si>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</si>
  <si>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</si>
  <si>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</si>
  <si>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</si>
  <si>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</si>
  <si>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</si>
  <si>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</si>
  <si>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</si>
  <si>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</si>
  <si>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</si>
  <si>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</si>
  <si>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</si>
  <si>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</si>
  <si>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</si>
  <si>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</si>
  <si>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</si>
  <si>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</si>
  <si>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</si>
  <si>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</si>
  <si>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</si>
  <si>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</si>
  <si>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</si>
  <si>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</si>
  <si>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</si>
  <si>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</si>
  <si>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</si>
  <si>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</si>
  <si>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</si>
  <si>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</si>
  <si>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</si>
  <si>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</si>
  <si>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</si>
  <si>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</si>
  <si>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</si>
  <si>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</si>
  <si>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</si>
  <si>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</si>
  <si>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</si>
  <si>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</si>
  <si>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</si>
  <si>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</si>
  <si>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</si>
  <si>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</si>
  <si>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</si>
  <si>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</si>
  <si>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</si>
  <si>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</si>
  <si>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</si>
  <si>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</si>
  <si>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</si>
  <si>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</si>
  <si>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</si>
  <si>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</si>
  <si>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</si>
  <si>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</si>
  <si>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</si>
  <si>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</si>
  <si>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</si>
  <si>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</si>
  <si>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</si>
  <si>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</si>
  <si>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</si>
  <si>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</si>
  <si>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</si>
  <si>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</si>
  <si>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</si>
  <si>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</si>
  <si>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</si>
  <si>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</si>
  <si>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</si>
  <si>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</si>
  <si>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</si>
  <si>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</si>
  <si>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</si>
  <si>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</si>
  <si>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</si>
  <si>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</si>
  <si>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</si>
  <si>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</si>
  <si>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</si>
  <si>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</si>
  <si>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</si>
  <si>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</si>
  <si>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</si>
  <si>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</si>
  <si>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</si>
  <si>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</si>
  <si>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</si>
  <si>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</si>
  <si>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</si>
  <si>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</si>
  <si>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</si>
  <si>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</si>
  <si>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</si>
  <si>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</si>
  <si>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</si>
  <si>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</si>
  <si>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</si>
  <si>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</si>
  <si>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</si>
  <si>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</si>
  <si>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</si>
  <si>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</si>
  <si>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</si>
  <si>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</si>
  <si>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</si>
  <si>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</si>
  <si>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</si>
  <si>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</si>
  <si>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</si>
  <si>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</si>
  <si>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</si>
  <si>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</si>
  <si>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</si>
  <si>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</si>
  <si>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</si>
  <si>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</si>
  <si>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</si>
  <si>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</si>
  <si>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</si>
  <si>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</si>
  <si>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</si>
  <si>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</si>
  <si>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</si>
  <si>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</si>
  <si>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</si>
  <si>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</si>
  <si>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</si>
  <si>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</si>
  <si>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</si>
  <si>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</si>
  <si>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</si>
  <si>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</si>
  <si>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</si>
  <si>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</si>
  <si>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</si>
  <si>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</si>
  <si>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</si>
  <si>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</si>
  <si>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</si>
  <si>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</si>
  <si>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</si>
  <si>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</si>
  <si>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</si>
  <si>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</si>
  <si>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</si>
  <si>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</si>
  <si>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</si>
  <si>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</si>
  <si>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</si>
  <si>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</si>
  <si>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</si>
  <si>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</si>
  <si>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</si>
  <si>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</si>
  <si>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</si>
  <si>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</si>
  <si>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</si>
  <si>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</si>
  <si>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</si>
  <si>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</si>
  <si>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</si>
  <si>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</si>
  <si>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</si>
  <si>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</si>
  <si>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</si>
  <si>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</si>
  <si>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</si>
  <si>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</si>
  <si>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</si>
  <si>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</si>
  <si>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</si>
  <si>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</si>
  <si>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</si>
  <si>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</si>
  <si>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</si>
  <si>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</si>
  <si>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</si>
  <si>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</si>
  <si>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</si>
  <si>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</si>
  <si>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</si>
  <si>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</si>
  <si>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</si>
  <si>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</si>
  <si>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</si>
  <si>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</si>
  <si>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</si>
  <si>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</si>
  <si>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</si>
  <si>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</si>
  <si>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</si>
  <si>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</si>
  <si>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</si>
  <si>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</si>
  <si>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</si>
  <si>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</si>
  <si>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</si>
  <si>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</si>
  <si>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</si>
  <si>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</si>
  <si>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</si>
  <si>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</si>
  <si>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</si>
  <si>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</si>
  <si>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</si>
  <si>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</si>
  <si>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</si>
  <si>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</si>
  <si>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</si>
  <si>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</si>
  <si>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</si>
  <si>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</si>
  <si>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</si>
  <si>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</si>
  <si>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</si>
  <si>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</si>
  <si>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</si>
  <si>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</si>
  <si>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</si>
  <si>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</si>
  <si>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</si>
  <si>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</si>
  <si>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</si>
  <si>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</si>
  <si>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</si>
  <si>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</si>
  <si>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</si>
  <si>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</si>
  <si>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</si>
  <si>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</si>
  <si>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</si>
  <si>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</si>
  <si>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</si>
  <si>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</si>
  <si>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</si>
  <si>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</si>
  <si>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</si>
  <si>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</si>
  <si>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</si>
  <si>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</si>
  <si>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</si>
  <si>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</si>
  <si>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</si>
  <si>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</si>
  <si>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</si>
  <si>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</si>
  <si>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</si>
  <si>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</si>
  <si>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</si>
  <si>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</si>
  <si>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</si>
  <si>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</si>
  <si>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</si>
  <si>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</si>
  <si>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</si>
  <si>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</si>
  <si>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</si>
  <si>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</si>
  <si>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</si>
  <si>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</si>
  <si>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</si>
  <si>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</si>
  <si>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</si>
  <si>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</si>
  <si>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</si>
  <si>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</si>
  <si>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</si>
  <si>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</si>
  <si>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</si>
  <si>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</si>
  <si>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</si>
  <si>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</si>
  <si>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</si>
  <si>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</si>
  <si>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</si>
  <si>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</si>
  <si>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</si>
  <si>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</si>
  <si>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</si>
  <si>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</si>
  <si>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</si>
  <si>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</si>
  <si>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</si>
  <si>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</si>
  <si>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</si>
  <si>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</si>
  <si>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</si>
  <si>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</si>
  <si>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</si>
  <si>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</si>
  <si>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</si>
  <si>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</si>
  <si>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</si>
  <si>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</si>
  <si>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</si>
  <si>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</si>
  <si>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</si>
  <si>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</si>
  <si>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</si>
  <si>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</si>
  <si>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</si>
  <si>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</si>
  <si>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</si>
  <si>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</si>
  <si>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</si>
  <si>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</si>
  <si>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</si>
  <si>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</si>
  <si>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</si>
  <si>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</si>
  <si>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</si>
  <si>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</si>
  <si>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</si>
  <si>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</si>
  <si>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</si>
  <si>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</si>
  <si>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</si>
  <si>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</si>
  <si>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</si>
  <si>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</si>
  <si>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</si>
  <si>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</si>
  <si>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</si>
  <si>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</si>
  <si>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</si>
  <si>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</si>
  <si>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</si>
  <si>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</si>
  <si>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</si>
  <si>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</si>
  <si>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</si>
  <si>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</si>
  <si>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</si>
  <si>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</si>
  <si>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</si>
  <si>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</si>
  <si>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</si>
  <si>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</si>
  <si>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</si>
  <si>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</si>
  <si>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</si>
  <si>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</si>
  <si>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</si>
  <si>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</si>
  <si>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</si>
  <si>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</si>
  <si>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</si>
  <si>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</si>
  <si>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</si>
  <si>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</si>
  <si>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</si>
  <si>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</si>
  <si>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</si>
  <si>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</si>
  <si>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</si>
  <si>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</si>
  <si>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</si>
  <si>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</si>
  <si>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</si>
  <si>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</si>
  <si>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</si>
  <si>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</si>
  <si>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</si>
  <si>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</si>
  <si>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</si>
  <si>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</si>
  <si>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</si>
  <si>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</si>
  <si>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</si>
  <si>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</si>
  <si>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</si>
  <si>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</si>
  <si>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</si>
  <si>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</si>
  <si>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</si>
  <si>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</si>
  <si>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</si>
  <si>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</si>
  <si>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</si>
  <si>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</si>
  <si>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</si>
  <si>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</si>
  <si>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</si>
  <si>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</si>
  <si>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</si>
  <si>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</si>
  <si>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</si>
  <si>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</si>
  <si>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</si>
  <si>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</si>
  <si>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</si>
  <si>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</si>
  <si>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</si>
  <si>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</si>
  <si>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</si>
  <si>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</si>
  <si>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</si>
  <si>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</si>
  <si>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</si>
  <si>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</si>
  <si>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</si>
  <si>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</si>
  <si>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</si>
  <si>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</si>
  <si>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</si>
  <si>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</si>
  <si>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</si>
  <si>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</si>
  <si>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</si>
  <si>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</si>
  <si>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</si>
  <si>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</si>
  <si>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</si>
  <si>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</si>
  <si>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</si>
  <si>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</si>
  <si>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</si>
  <si>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</si>
  <si>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</si>
  <si>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</si>
  <si>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</si>
  <si>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</si>
  <si>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</si>
  <si>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</si>
  <si>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</si>
  <si>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</si>
  <si>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</si>
  <si>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</si>
  <si>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</si>
  <si>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</si>
  <si>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</si>
  <si>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</si>
  <si>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</si>
  <si>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</si>
  <si>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</si>
  <si>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</si>
  <si>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</si>
  <si>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</si>
  <si>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</si>
  <si>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</si>
  <si>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</si>
  <si>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</si>
  <si>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</si>
  <si>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</si>
  <si>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</si>
  <si>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</si>
  <si>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</si>
  <si>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</si>
  <si>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</si>
  <si>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</si>
  <si>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</si>
  <si>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</si>
  <si>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</si>
  <si>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</si>
  <si>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</si>
  <si>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</si>
  <si>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</si>
  <si>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</si>
  <si>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</si>
  <si>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</si>
  <si>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</si>
  <si>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</si>
  <si>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</si>
  <si>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</si>
  <si>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</si>
  <si>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</si>
  <si>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</si>
  <si>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</si>
  <si>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</si>
  <si>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</si>
  <si>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</si>
  <si>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</si>
  <si>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</si>
  <si>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</si>
  <si>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</si>
  <si>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</si>
  <si>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</si>
  <si>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</si>
  <si>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</si>
  <si>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</si>
  <si>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</si>
  <si>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</si>
  <si>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</si>
  <si>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</si>
  <si>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</si>
  <si>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</si>
  <si>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</si>
  <si>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</si>
  <si>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</si>
  <si>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</si>
  <si>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</si>
  <si>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</si>
  <si>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</si>
  <si>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</si>
  <si>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</si>
  <si>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</si>
  <si>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</si>
  <si>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</si>
  <si>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</si>
  <si>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</si>
  <si>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</si>
  <si>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</si>
  <si>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</si>
  <si>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</si>
  <si>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</si>
  <si>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</si>
  <si>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</si>
  <si>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</si>
  <si>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</si>
  <si>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</si>
  <si>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</si>
  <si>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</si>
  <si>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</si>
  <si>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</si>
  <si>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</si>
  <si>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</si>
  <si>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</si>
  <si>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</si>
  <si>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</si>
  <si>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</si>
  <si>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</si>
  <si>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</si>
  <si>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</si>
  <si>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</si>
  <si>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</si>
  <si>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</si>
  <si>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</si>
  <si>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</si>
  <si>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</si>
  <si>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</si>
  <si>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</si>
  <si>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</si>
  <si>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</si>
  <si>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</si>
  <si>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</si>
  <si>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</si>
  <si>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</si>
  <si>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</si>
  <si>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</si>
  <si>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</si>
  <si>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</si>
  <si>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</si>
  <si>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</si>
  <si>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</si>
  <si>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</si>
  <si>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</si>
  <si>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</si>
  <si>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</si>
  <si>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</si>
  <si>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</si>
  <si>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</si>
  <si>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</si>
  <si>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</si>
  <si>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</si>
  <si>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</si>
  <si>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</si>
  <si>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</si>
  <si>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</si>
  <si>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</si>
  <si>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</si>
  <si>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</si>
  <si>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</si>
  <si>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</si>
  <si>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</si>
  <si>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</si>
  <si>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</si>
  <si>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</si>
  <si>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</si>
  <si>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</si>
  <si>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</si>
  <si>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</si>
  <si>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</si>
  <si>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</si>
  <si>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</si>
  <si>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</si>
  <si>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</si>
  <si>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</si>
  <si>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</si>
  <si>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</si>
  <si>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</si>
  <si>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</si>
  <si>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</si>
  <si>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</si>
  <si>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</si>
  <si>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</si>
  <si>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</si>
  <si>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</si>
  <si>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</si>
  <si>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</si>
  <si>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</si>
  <si>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</si>
  <si>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</si>
  <si>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</si>
  <si>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</si>
  <si>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</si>
  <si>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</si>
  <si>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</si>
  <si>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</si>
  <si>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</si>
  <si>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</si>
  <si>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</si>
  <si>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</si>
  <si>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</si>
  <si>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</si>
  <si>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</si>
  <si>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</si>
  <si>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</si>
  <si>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</si>
  <si>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</si>
  <si>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</si>
  <si>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</si>
  <si>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</si>
  <si>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</si>
  <si>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</si>
  <si>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</si>
  <si>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</si>
  <si>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</si>
  <si>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</si>
  <si>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</si>
  <si>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</si>
  <si>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</si>
  <si>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</si>
  <si>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</si>
  <si>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</si>
  <si>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</si>
  <si>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</si>
  <si>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</si>
  <si>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</si>
  <si>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</si>
  <si>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</si>
  <si>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</si>
  <si>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</si>
  <si>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</si>
  <si>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</si>
  <si>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</si>
  <si>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</si>
  <si>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</si>
  <si>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</si>
  <si>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</si>
  <si>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</si>
  <si>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</si>
  <si>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</si>
  <si>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</si>
  <si>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</si>
  <si>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</si>
  <si>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</si>
  <si>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</si>
  <si>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</si>
  <si>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</si>
  <si>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</si>
  <si>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</si>
  <si>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</si>
  <si>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</si>
  <si>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</si>
  <si>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</si>
  <si>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</si>
  <si>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</si>
  <si>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</si>
  <si>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</si>
  <si>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</si>
  <si>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</si>
  <si>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</si>
  <si>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</si>
  <si>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</si>
  <si>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</si>
  <si>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</si>
  <si>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</si>
  <si>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</si>
  <si>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</si>
  <si>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</si>
  <si>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</si>
  <si>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</si>
  <si>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</si>
  <si>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</si>
  <si>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</si>
  <si>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</si>
  <si>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</si>
  <si>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</si>
  <si>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</si>
  <si>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</si>
  <si>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</si>
  <si>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</si>
  <si>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</si>
  <si>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</si>
  <si>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</si>
  <si>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</si>
  <si>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</si>
  <si>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</si>
  <si>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</si>
  <si>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</si>
  <si>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</si>
  <si>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</si>
  <si>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</si>
  <si>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</si>
  <si>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</si>
  <si>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</si>
  <si>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</si>
  <si>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</si>
  <si>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</si>
  <si>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</si>
  <si>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</si>
  <si>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</si>
  <si>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</si>
  <si>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</si>
  <si>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</si>
  <si>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</si>
  <si>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</si>
  <si>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</si>
  <si>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</si>
  <si>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</si>
  <si>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</si>
  <si>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</si>
  <si>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</si>
  <si>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</si>
  <si>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</si>
  <si>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</si>
  <si>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</si>
  <si>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</si>
  <si>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</si>
  <si>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</si>
  <si>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</si>
  <si>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</si>
  <si>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</si>
  <si>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</si>
  <si>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</si>
  <si>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</si>
  <si>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</si>
  <si>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</si>
  <si>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</si>
  <si>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</si>
  <si>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</si>
  <si>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</si>
  <si>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</si>
  <si>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</si>
  <si>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</si>
  <si>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</si>
  <si>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</si>
  <si>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</si>
  <si>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</si>
  <si>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</si>
  <si>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</si>
  <si>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</si>
  <si>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</si>
  <si>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</si>
  <si>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</si>
  <si>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</si>
  <si>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</si>
  <si>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</si>
  <si>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</si>
  <si>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</si>
  <si>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</si>
  <si>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</si>
  <si>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</si>
  <si>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</si>
  <si>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</si>
  <si>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</si>
  <si>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</si>
  <si>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</si>
  <si>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</si>
  <si>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</si>
  <si>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</si>
  <si>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</si>
  <si>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</si>
  <si>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</si>
  <si>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</si>
  <si>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</si>
  <si>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</si>
  <si>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</si>
  <si>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</si>
  <si>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</si>
  <si>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</si>
  <si>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</si>
  <si>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</si>
  <si>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</si>
  <si>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</si>
  <si>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</si>
  <si>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</si>
  <si>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</si>
  <si>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</si>
  <si>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</si>
  <si>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</si>
  <si>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</si>
  <si>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</si>
  <si>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</si>
  <si>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</si>
  <si>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</si>
  <si>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</si>
  <si>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</si>
  <si>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</si>
  <si>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</si>
  <si>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</si>
  <si>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</si>
  <si>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</si>
  <si>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</si>
  <si>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</si>
  <si>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</si>
  <si>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</si>
  <si>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</si>
  <si>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</si>
  <si>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</si>
  <si>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</si>
  <si>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</si>
  <si>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</si>
  <si>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</si>
  <si>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</si>
  <si>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</si>
  <si>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</si>
  <si>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</si>
  <si>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</si>
  <si>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</si>
  <si>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</si>
  <si>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</si>
  <si>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</si>
  <si>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</si>
  <si>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</si>
  <si>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</si>
  <si>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</si>
  <si>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</si>
  <si>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</si>
  <si>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</si>
  <si>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</si>
  <si>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</si>
  <si>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</si>
  <si>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</si>
  <si>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</si>
  <si>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</si>
  <si>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</si>
  <si>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</si>
  <si>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</si>
  <si>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</si>
  <si>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</si>
  <si>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</si>
  <si>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</si>
  <si>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</si>
  <si>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</si>
  <si>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</si>
  <si>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</si>
  <si>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</si>
  <si>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</si>
  <si>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</si>
  <si>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</si>
  <si>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</si>
  <si>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</si>
  <si>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</si>
  <si>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</si>
  <si>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</si>
  <si>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</si>
  <si>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</si>
  <si>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</si>
  <si>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</si>
  <si>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</si>
  <si>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</si>
  <si>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</si>
  <si>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</si>
  <si>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</si>
  <si>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</si>
  <si>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</si>
  <si>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</si>
  <si>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</si>
  <si>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</si>
  <si>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</si>
  <si>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</si>
  <si>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</si>
  <si>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</si>
  <si>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</si>
  <si>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</si>
  <si>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</si>
  <si>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</si>
  <si>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</si>
  <si>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</si>
  <si>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</si>
  <si>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</si>
  <si>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</si>
  <si>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</si>
  <si>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</si>
  <si>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</si>
  <si>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</si>
  <si>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</si>
  <si>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</si>
  <si>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</si>
  <si>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</si>
  <si>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</si>
  <si>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</si>
  <si>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</si>
  <si>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</si>
  <si>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</si>
  <si>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</si>
  <si>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</si>
  <si>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</si>
  <si>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</si>
  <si>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</si>
  <si>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</si>
  <si>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</si>
  <si>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</si>
  <si>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</si>
  <si>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</si>
  <si>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</si>
  <si>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</si>
  <si>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</si>
  <si>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</si>
  <si>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</si>
  <si>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</si>
  <si>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</si>
  <si>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</si>
  <si>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</si>
  <si>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</si>
  <si>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</si>
  <si>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</si>
  <si>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</si>
  <si>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</si>
  <si>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</si>
  <si>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</si>
  <si>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</si>
  <si>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</si>
  <si>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</si>
  <si>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</si>
  <si>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</si>
  <si>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</si>
  <si>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</si>
  <si>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</si>
  <si>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</si>
  <si>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</si>
  <si>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</si>
  <si>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</si>
  <si>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</si>
  <si>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</si>
  <si>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</si>
  <si>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</si>
  <si>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</si>
  <si>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</si>
  <si>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</si>
  <si>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</si>
  <si>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</si>
  <si>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</si>
  <si>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</si>
  <si>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</si>
  <si>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</si>
  <si>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</si>
  <si>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</si>
  <si>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</si>
  <si>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</si>
  <si>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</si>
  <si>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</si>
  <si>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</si>
  <si>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</si>
  <si>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</si>
  <si>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</si>
  <si>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</si>
  <si>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</si>
  <si>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</si>
  <si>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</si>
  <si>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</si>
  <si>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</si>
  <si>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</si>
  <si>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</si>
  <si>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</si>
  <si>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</si>
  <si>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</si>
  <si>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</si>
  <si>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</si>
  <si>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</si>
  <si>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</si>
  <si>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</si>
  <si>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</si>
  <si>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</si>
  <si>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</si>
  <si>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</si>
  <si>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</si>
  <si>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</si>
  <si>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</si>
  <si>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</si>
  <si>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</si>
  <si>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</si>
  <si>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</si>
  <si>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</si>
  <si>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</si>
  <si>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</si>
  <si>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</si>
  <si>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</si>
  <si>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</si>
  <si>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</si>
  <si>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</si>
  <si>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</si>
  <si>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</si>
  <si>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</si>
  <si>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</si>
  <si>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</si>
  <si>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</si>
  <si>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</si>
  <si>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</si>
  <si>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</si>
  <si>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</si>
  <si>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</si>
  <si>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</si>
  <si>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</si>
  <si>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</si>
  <si>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</si>
  <si>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</si>
  <si>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</si>
  <si>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</si>
  <si>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</si>
  <si>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</si>
  <si>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</si>
  <si>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</si>
  <si>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</si>
  <si>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</si>
  <si>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</si>
  <si>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</si>
  <si>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</si>
  <si>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</si>
  <si>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</si>
  <si>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</si>
  <si>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</si>
  <si>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</si>
  <si>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</si>
  <si>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</si>
  <si>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</si>
  <si>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</si>
  <si>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</si>
  <si>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</si>
  <si>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</si>
  <si>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</si>
  <si>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</si>
  <si>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</si>
  <si>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</si>
  <si>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</si>
  <si>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</si>
  <si>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</si>
  <si>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</si>
  <si>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</si>
  <si>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</si>
  <si>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</si>
  <si>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</si>
  <si>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</si>
  <si>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</si>
  <si>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</si>
  <si>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</si>
  <si>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</si>
  <si>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</si>
  <si>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</si>
  <si>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</si>
  <si>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</si>
  <si>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</si>
  <si>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</si>
  <si>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</si>
  <si>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</si>
  <si>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</si>
  <si>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</si>
  <si>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</si>
  <si>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</si>
  <si>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</si>
  <si>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</si>
  <si>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</si>
  <si>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</si>
  <si>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</si>
  <si>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</si>
  <si>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</si>
  <si>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</si>
  <si>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</si>
  <si>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</si>
  <si>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</si>
  <si>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</si>
  <si>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</si>
  <si>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</si>
  <si>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</si>
  <si>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</si>
  <si>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</si>
  <si>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</si>
  <si>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</si>
  <si>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</si>
  <si>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</si>
  <si>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</si>
  <si>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</si>
  <si>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</si>
  <si>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</si>
  <si>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</si>
  <si>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</si>
  <si>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</si>
  <si>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</si>
  <si>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</si>
  <si>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</si>
  <si>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</si>
  <si>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</si>
  <si>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</si>
  <si>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</si>
  <si>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</si>
  <si>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</si>
  <si>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</si>
  <si>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</si>
  <si>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</si>
  <si>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</si>
  <si>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</si>
  <si>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</si>
  <si>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</si>
  <si>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</si>
  <si>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</si>
  <si>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</si>
  <si>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</si>
  <si>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</si>
  <si>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</si>
  <si>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</si>
  <si>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</si>
  <si>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</si>
  <si>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</si>
  <si>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</si>
  <si>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</si>
  <si>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</si>
  <si>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</si>
  <si>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</si>
  <si>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</si>
  <si>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</si>
  <si>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</si>
  <si>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</si>
  <si>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</si>
  <si>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</si>
  <si>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</si>
  <si>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</si>
  <si>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</si>
  <si>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</si>
  <si>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</si>
  <si>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</si>
  <si>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</si>
  <si>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</si>
  <si>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</si>
  <si>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</si>
  <si>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</si>
  <si>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</si>
  <si>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</si>
  <si>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</si>
  <si>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</si>
  <si>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</si>
  <si>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</si>
  <si>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</si>
  <si>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</si>
  <si>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</si>
  <si>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</si>
  <si>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</si>
  <si>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</si>
  <si>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</si>
  <si>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</si>
  <si>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</si>
  <si>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</si>
  <si>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</si>
  <si>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</si>
  <si>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</si>
  <si>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</si>
  <si>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</si>
  <si>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</si>
  <si>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</si>
  <si>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</si>
  <si>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</si>
  <si>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</si>
  <si>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</si>
  <si>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</si>
  <si>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</si>
  <si>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</si>
  <si>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</si>
  <si>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</si>
  <si>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</si>
  <si>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</si>
  <si>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</si>
  <si>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</si>
  <si>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</si>
  <si>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</si>
  <si>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</si>
  <si>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</si>
  <si>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</si>
  <si>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</si>
  <si>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</si>
  <si>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</si>
  <si>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</si>
  <si>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</si>
  <si>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</si>
  <si>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</si>
  <si>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</si>
  <si>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</si>
  <si>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</si>
  <si>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</si>
  <si>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</si>
  <si>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</si>
  <si>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</si>
  <si>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</si>
  <si>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</si>
  <si>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</si>
  <si>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</si>
  <si>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</si>
  <si>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</si>
  <si>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</si>
  <si>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</si>
  <si>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</si>
  <si>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</si>
  <si>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</si>
  <si>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</si>
  <si>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</si>
  <si>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</si>
  <si>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</si>
  <si>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</si>
  <si>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</si>
  <si>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</si>
  <si>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</si>
  <si>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</si>
  <si>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</si>
  <si>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</si>
  <si>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</si>
  <si>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</si>
  <si>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</si>
  <si>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</si>
  <si>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</si>
  <si>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</si>
  <si>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</si>
  <si>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</si>
  <si>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</si>
  <si>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</si>
  <si>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</si>
  <si>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</si>
  <si>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</si>
  <si>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</si>
  <si>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</si>
  <si>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</si>
  <si>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</si>
  <si>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</si>
  <si>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</si>
  <si>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</si>
  <si>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</si>
  <si>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</si>
  <si>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</si>
  <si>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</si>
  <si>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</si>
  <si>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</si>
  <si>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</si>
  <si>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</si>
  <si>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</si>
  <si>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</si>
  <si>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</si>
  <si>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</si>
  <si>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</si>
  <si>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</si>
  <si>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</si>
  <si>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</si>
  <si>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</si>
  <si>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</si>
  <si>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</si>
  <si>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</si>
  <si>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</si>
  <si>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</si>
  <si>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</si>
  <si>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</si>
  <si>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</si>
  <si>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</si>
  <si>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</si>
  <si>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</si>
  <si>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</si>
  <si>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</si>
  <si>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</si>
  <si>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</si>
  <si>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</si>
  <si>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</si>
  <si>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</si>
  <si>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</si>
  <si>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</si>
  <si>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</si>
  <si>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</si>
  <si>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</si>
  <si>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</si>
  <si>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</si>
  <si>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</si>
  <si>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</si>
  <si>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</si>
  <si>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</si>
  <si>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</si>
  <si>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</si>
  <si>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</si>
  <si>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</si>
  <si>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</si>
  <si>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</si>
  <si>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</si>
  <si>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</si>
  <si>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</si>
  <si>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</si>
  <si>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</si>
  <si>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</si>
  <si>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</si>
  <si>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</si>
  <si>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</si>
  <si>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</si>
  <si>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</si>
  <si>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</si>
  <si>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</si>
  <si>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</si>
  <si>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</si>
  <si>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</si>
  <si>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</si>
  <si>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</si>
  <si>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</si>
  <si>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</si>
  <si>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</si>
  <si>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</si>
  <si>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</si>
  <si>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</si>
  <si>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</si>
  <si>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</si>
  <si>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</si>
  <si>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</si>
  <si>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</si>
  <si>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</si>
  <si>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</si>
  <si>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</si>
  <si>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</si>
  <si>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</si>
  <si>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</si>
  <si>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</si>
  <si>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</si>
  <si>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</si>
  <si>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</si>
  <si>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</si>
  <si>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</si>
  <si>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</si>
  <si>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</si>
  <si>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</si>
  <si>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</si>
  <si>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</si>
  <si>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</si>
  <si>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</si>
  <si>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</si>
  <si>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</si>
  <si>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</si>
  <si>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</si>
  <si>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</si>
  <si>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</si>
  <si>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</si>
  <si>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</si>
  <si>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</si>
  <si>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</si>
  <si>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</si>
  <si>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</si>
  <si>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</si>
  <si>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</si>
  <si>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</si>
  <si>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</si>
  <si>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</si>
  <si>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</si>
  <si>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</si>
  <si>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</si>
  <si>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</si>
  <si>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</si>
  <si>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</si>
  <si>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</si>
  <si>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</si>
  <si>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</si>
  <si>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</si>
  <si>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</si>
  <si>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</si>
  <si>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</si>
  <si>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</si>
  <si>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</si>
  <si>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</si>
  <si>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</si>
  <si>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</si>
  <si>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</si>
  <si>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</si>
  <si>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</si>
  <si>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</si>
  <si>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</si>
  <si>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</si>
  <si>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</si>
  <si>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</si>
  <si>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</si>
  <si>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</si>
  <si>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</si>
  <si>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</si>
  <si>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</si>
  <si>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</si>
  <si>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</si>
  <si>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</si>
  <si>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</si>
  <si>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</si>
  <si>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</si>
  <si>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</si>
  <si>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</si>
  <si>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</si>
  <si>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</si>
  <si>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</si>
  <si>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</si>
  <si>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</si>
  <si>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</si>
  <si>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</si>
  <si>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</si>
  <si>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</si>
  <si>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</si>
  <si>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</si>
  <si>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</si>
  <si>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</si>
  <si>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</si>
  <si>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</si>
  <si>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</si>
  <si>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</si>
  <si>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</si>
  <si>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</si>
  <si>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</si>
  <si>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</si>
  <si>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</si>
  <si>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</si>
  <si>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</si>
  <si>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</si>
  <si>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</si>
  <si>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</si>
  <si>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</si>
  <si>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</si>
  <si>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</si>
  <si>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</si>
  <si>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</si>
  <si>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</si>
  <si>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</si>
  <si>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</si>
  <si>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</si>
  <si>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</si>
  <si>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</si>
  <si>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</si>
  <si>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</si>
  <si>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</si>
  <si>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</si>
  <si>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</si>
  <si>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</si>
  <si>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</si>
  <si>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</si>
  <si>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</si>
  <si>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</si>
  <si>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</si>
  <si>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</si>
  <si>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</si>
  <si>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</si>
  <si>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</si>
  <si>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</si>
  <si>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</si>
  <si>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</si>
  <si>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</si>
  <si>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</si>
  <si>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</si>
  <si>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</si>
  <si>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</si>
  <si>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</si>
  <si>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</si>
  <si>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</si>
  <si>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</si>
  <si>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</si>
  <si>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</si>
  <si>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</si>
  <si>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</si>
  <si>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</si>
  <si>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</si>
  <si>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</si>
  <si>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</si>
  <si>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</si>
  <si>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</si>
  <si>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</si>
  <si>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</si>
  <si>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</si>
  <si>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</si>
  <si>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</si>
  <si>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</si>
  <si>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</si>
  <si>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</si>
  <si>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</si>
  <si>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</si>
  <si>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</si>
  <si>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</si>
  <si>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</si>
  <si>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</si>
  <si>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</si>
  <si>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</si>
  <si>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</si>
  <si>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</si>
  <si>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</si>
  <si>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</si>
  <si>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</si>
  <si>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</si>
  <si>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</si>
  <si>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</si>
  <si>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</si>
  <si>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</si>
  <si>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</si>
  <si>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</si>
  <si>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</si>
  <si>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</si>
  <si>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</si>
  <si>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</si>
  <si>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</si>
  <si>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</si>
  <si>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</si>
  <si>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</si>
  <si>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</si>
  <si>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</si>
  <si>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</si>
  <si>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</si>
  <si>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</si>
  <si>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</si>
  <si>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</si>
  <si>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</si>
  <si>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</si>
  <si>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</si>
  <si>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</si>
  <si>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</si>
  <si>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</si>
  <si>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</si>
  <si>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</si>
  <si>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</si>
  <si>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</si>
  <si>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</si>
  <si>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</si>
  <si>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</si>
  <si>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</si>
  <si>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</si>
  <si>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</si>
  <si>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</si>
  <si>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</si>
  <si>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</si>
  <si>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</si>
  <si>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</si>
  <si>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</si>
  <si>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</si>
  <si>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</si>
  <si>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</si>
  <si>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</si>
  <si>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</si>
  <si>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</si>
  <si>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</si>
  <si>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</si>
  <si>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</si>
  <si>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</si>
  <si>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</si>
  <si>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</si>
  <si>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</si>
  <si>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</si>
  <si>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</si>
  <si>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</si>
  <si>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</si>
  <si>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</si>
  <si>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</si>
  <si>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</si>
  <si>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</si>
  <si>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</si>
  <si>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</si>
  <si>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</si>
  <si>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</si>
  <si>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</si>
  <si>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</si>
  <si>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</si>
  <si>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</si>
  <si>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</si>
  <si>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</si>
  <si>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</si>
  <si>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</si>
  <si>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</si>
  <si>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</si>
  <si>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</si>
  <si>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</si>
  <si>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</si>
  <si>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</si>
  <si>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</si>
  <si>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</si>
  <si>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</si>
  <si>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</si>
  <si>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</si>
  <si>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</si>
  <si>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</si>
  <si>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</si>
  <si>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</si>
  <si>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</si>
  <si>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</si>
  <si>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</si>
  <si>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</si>
  <si>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</si>
  <si>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</si>
  <si>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</si>
  <si>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</si>
  <si>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</si>
  <si>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</si>
  <si>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</si>
  <si>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</si>
  <si>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</si>
  <si>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</si>
  <si>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</si>
  <si>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</si>
  <si>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</si>
  <si>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</si>
  <si>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</si>
  <si>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</si>
  <si>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</si>
  <si>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</si>
  <si>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</si>
  <si>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</si>
  <si>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</si>
  <si>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</si>
  <si>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</si>
  <si>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</si>
  <si>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</si>
  <si>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</si>
  <si>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</si>
  <si>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</si>
  <si>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</si>
  <si>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</si>
  <si>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</si>
  <si>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</si>
  <si>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</si>
  <si>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</si>
  <si>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</si>
  <si>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</si>
  <si>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</si>
  <si>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</si>
  <si>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</si>
  <si>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</si>
  <si>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</si>
  <si>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</si>
  <si>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</si>
  <si>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</si>
  <si>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</si>
  <si>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</si>
  <si>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</si>
  <si>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</si>
  <si>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</si>
  <si>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</si>
  <si>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</si>
  <si>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</si>
  <si>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</si>
  <si>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</si>
  <si>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</si>
  <si>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</si>
  <si>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</si>
  <si>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</si>
  <si>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</si>
  <si>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</si>
  <si>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</si>
  <si>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</si>
  <si>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</si>
  <si>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</si>
  <si>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</si>
  <si>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</si>
  <si>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</si>
  <si>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</si>
  <si>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</si>
  <si>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</si>
  <si>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</si>
  <si>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</si>
  <si>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</si>
  <si>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</si>
  <si>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</si>
  <si>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</si>
  <si>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</si>
  <si>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</si>
  <si>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</si>
  <si>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</si>
  <si>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</si>
  <si>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</si>
  <si>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</si>
  <si>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</si>
  <si>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</si>
  <si>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</si>
  <si>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</si>
  <si>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</si>
  <si>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</si>
  <si>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</si>
  <si>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</si>
  <si>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</si>
  <si>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</si>
  <si>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</si>
  <si>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</si>
  <si>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</si>
  <si>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</si>
  <si>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</si>
  <si>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</si>
  <si>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</si>
  <si>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</si>
  <si>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</si>
  <si>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</si>
  <si>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</si>
  <si>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</si>
  <si>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</si>
  <si>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</si>
  <si>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</si>
  <si>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</si>
  <si>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</si>
  <si>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</si>
  <si>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</si>
  <si>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</si>
  <si>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</si>
  <si>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</si>
  <si>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</si>
  <si>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</si>
  <si>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</si>
  <si>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</si>
  <si>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</si>
  <si>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</si>
  <si>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</si>
  <si>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</si>
  <si>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</si>
  <si>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</si>
  <si>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</si>
  <si>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</si>
  <si>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</si>
  <si>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</si>
  <si>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</si>
  <si>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</si>
  <si>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</si>
  <si>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</si>
  <si>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</si>
  <si>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</si>
  <si>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</si>
  <si>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</si>
  <si>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</si>
  <si>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</si>
  <si>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</si>
  <si>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</si>
  <si>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</si>
  <si>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</si>
  <si>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</si>
  <si>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</si>
  <si>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</si>
  <si>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</si>
  <si>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</si>
  <si>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</si>
  <si>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</si>
  <si>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</si>
  <si>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</si>
  <si>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</si>
  <si>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</si>
  <si>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</si>
  <si>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</si>
  <si>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</si>
  <si>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</si>
  <si>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</si>
  <si>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</si>
  <si>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</si>
  <si>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</si>
  <si>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</si>
  <si>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</si>
  <si>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</si>
  <si>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</si>
  <si>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</si>
  <si>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</si>
  <si>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</si>
  <si>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</si>
  <si>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</si>
  <si>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</si>
  <si>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</si>
  <si>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</si>
  <si>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</si>
  <si>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</si>
  <si>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</si>
  <si>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</si>
  <si>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</si>
  <si>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</si>
  <si>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</si>
  <si>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</si>
  <si>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</si>
  <si>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</si>
  <si>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</si>
  <si>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</si>
  <si>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</si>
  <si>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</si>
  <si>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</si>
  <si>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</si>
  <si>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</si>
  <si>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</si>
  <si>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</si>
  <si>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</si>
  <si>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</si>
  <si>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</si>
  <si>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</si>
  <si>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</si>
  <si>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</si>
  <si>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</si>
  <si>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</si>
  <si>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</si>
  <si>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</si>
  <si>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</si>
  <si>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</si>
  <si>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</si>
  <si>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</si>
  <si>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</si>
  <si>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</si>
  <si>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</si>
  <si>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</si>
  <si>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</si>
  <si>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</si>
  <si>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</si>
  <si>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</si>
  <si>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</si>
  <si>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</si>
  <si>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</si>
  <si>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</si>
  <si>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</si>
  <si>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</si>
  <si>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</si>
  <si>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</si>
  <si>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</si>
  <si>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</si>
  <si>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</si>
  <si>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</si>
  <si>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</si>
  <si>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</si>
  <si>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</si>
  <si>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</si>
  <si>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</si>
  <si>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</si>
  <si>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</si>
  <si>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</si>
  <si>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</si>
  <si>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</si>
  <si>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</si>
  <si>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</si>
  <si>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</si>
  <si>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</si>
  <si>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</si>
  <si>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</si>
  <si>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</si>
  <si>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</si>
  <si>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</si>
  <si>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</si>
  <si>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</si>
  <si>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</si>
  <si>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</si>
  <si>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</si>
  <si>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</si>
  <si>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</si>
  <si>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</si>
  <si>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</si>
  <si>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</si>
  <si>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</si>
  <si>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</si>
  <si>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</si>
  <si>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</si>
  <si>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</si>
  <si>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</si>
  <si>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</si>
  <si>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</si>
  <si>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</si>
  <si>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</si>
  <si>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</si>
  <si>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</si>
  <si>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</si>
  <si>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</si>
  <si>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</si>
  <si>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</si>
  <si>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</si>
  <si>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</si>
  <si>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</si>
  <si>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</si>
  <si>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</si>
  <si>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</si>
  <si>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</si>
  <si>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</si>
  <si>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</si>
  <si>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</si>
  <si>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</si>
  <si>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</si>
  <si>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</si>
  <si>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</si>
  <si>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</si>
  <si>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</si>
  <si>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</si>
  <si>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</si>
  <si>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</si>
  <si>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</si>
  <si>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</si>
  <si>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</si>
  <si>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</si>
  <si>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</si>
  <si>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</si>
  <si>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</si>
  <si>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</si>
  <si>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</si>
  <si>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</si>
  <si>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</si>
  <si>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</si>
  <si>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</si>
  <si>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</si>
  <si>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</si>
  <si>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</si>
  <si>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</si>
  <si>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</si>
  <si>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</si>
  <si>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</si>
  <si>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</si>
  <si>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</si>
  <si>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</si>
  <si>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</si>
  <si>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</si>
  <si>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</si>
  <si>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</si>
  <si>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</si>
  <si>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</si>
  <si>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</si>
  <si>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</si>
  <si>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</si>
  <si>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</si>
  <si>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</si>
  <si>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</si>
  <si>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</si>
  <si>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</si>
  <si>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</si>
  <si>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</si>
  <si>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</si>
  <si>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</si>
  <si>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</si>
  <si>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</si>
  <si>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</si>
  <si>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</si>
  <si>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</si>
  <si>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</si>
  <si>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</si>
  <si>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</si>
  <si>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</si>
  <si>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</si>
  <si>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</si>
  <si>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</si>
  <si>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</si>
  <si>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</si>
  <si>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</si>
  <si>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</si>
  <si>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</si>
  <si>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</si>
  <si>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</si>
  <si>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</si>
  <si>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</si>
  <si>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</si>
  <si>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</si>
  <si>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</si>
  <si>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</si>
  <si>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</si>
  <si>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</si>
  <si>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</si>
  <si>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</si>
  <si>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</si>
  <si>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</si>
  <si>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</si>
  <si>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</si>
  <si>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</si>
  <si>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</si>
  <si>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</si>
  <si>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</si>
  <si>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</si>
  <si>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</si>
  <si>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</si>
  <si>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</si>
  <si>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</si>
  <si>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</si>
  <si>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</si>
  <si>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</si>
  <si>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</si>
  <si>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</si>
  <si>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</si>
  <si>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</si>
  <si>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</si>
  <si>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</si>
  <si>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</si>
  <si>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</si>
  <si>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</si>
  <si>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</si>
  <si>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</si>
  <si>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</si>
  <si>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</si>
  <si>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</si>
  <si>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</si>
  <si>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</si>
  <si>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</si>
  <si>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</si>
  <si>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</si>
  <si>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</si>
  <si>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</si>
  <si>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</si>
  <si>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</si>
  <si>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</si>
  <si>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</si>
  <si>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</si>
  <si>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</si>
  <si>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</si>
  <si>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</si>
  <si>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</si>
  <si>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</si>
  <si>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</si>
  <si>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</si>
  <si>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</si>
  <si>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</si>
  <si>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</si>
  <si>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</si>
  <si>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</si>
  <si>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</si>
  <si>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</si>
  <si>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</si>
  <si>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</si>
  <si>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</si>
  <si>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</si>
  <si>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</si>
  <si>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</si>
  <si>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</si>
  <si>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</si>
  <si>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</si>
  <si>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</si>
  <si>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</si>
  <si>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</si>
  <si>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</si>
  <si>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</si>
  <si>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</si>
  <si>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</si>
  <si>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</si>
  <si>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</si>
  <si>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</si>
  <si>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</si>
  <si>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</si>
  <si>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</si>
  <si>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</si>
  <si>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</si>
  <si>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</si>
  <si>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</si>
  <si>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</si>
  <si>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</si>
  <si>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</si>
  <si>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</si>
  <si>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</si>
  <si>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</si>
  <si>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</si>
  <si>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</si>
  <si>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</si>
  <si>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</si>
  <si>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</si>
  <si>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</si>
  <si>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</si>
  <si>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</si>
  <si>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</si>
  <si>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</si>
  <si>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</si>
  <si>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</si>
  <si>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</si>
  <si>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</si>
  <si>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</si>
  <si>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</si>
  <si>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</si>
  <si>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</si>
  <si>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</si>
  <si>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</si>
  <si>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</si>
  <si>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</si>
  <si>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</si>
  <si>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</si>
  <si>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</si>
  <si>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</si>
  <si>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</si>
  <si>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</si>
  <si>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</si>
  <si>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</si>
  <si>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</si>
  <si>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</si>
  <si>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</si>
  <si>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</si>
  <si>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</si>
  <si>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</si>
  <si>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</si>
  <si>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</si>
  <si>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</si>
  <si>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</si>
  <si>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</si>
  <si>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</si>
  <si>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</si>
  <si>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</si>
  <si>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</si>
  <si>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</si>
  <si>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</si>
  <si>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</si>
  <si>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</si>
  <si>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</si>
  <si>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</si>
  <si>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</si>
  <si>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</si>
  <si>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</si>
  <si>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</si>
  <si>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</si>
  <si>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</si>
  <si>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</si>
  <si>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</si>
  <si>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</si>
  <si>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</si>
  <si>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</si>
  <si>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</si>
  <si>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</si>
  <si>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</si>
  <si>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</si>
  <si>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</si>
  <si>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</si>
  <si>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</si>
  <si>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</si>
  <si>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</si>
  <si>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</si>
  <si>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</si>
  <si>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</si>
  <si>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</si>
  <si>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</si>
  <si>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</si>
  <si>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</si>
  <si>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</si>
  <si>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</si>
  <si>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</si>
  <si>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</si>
  <si>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</si>
  <si>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</si>
  <si>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</si>
  <si>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</si>
  <si>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</si>
  <si>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</si>
  <si>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</si>
  <si>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</si>
  <si>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</si>
  <si>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</si>
  <si>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</si>
  <si>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</si>
  <si>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</si>
  <si>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</si>
  <si>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</si>
  <si>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</si>
  <si>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</si>
  <si>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</si>
  <si>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</si>
  <si>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</si>
  <si>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</si>
  <si>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</si>
  <si>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</si>
  <si>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</si>
  <si>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</si>
  <si>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</si>
  <si>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</si>
  <si>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</si>
  <si>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</si>
  <si>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</si>
  <si>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</si>
  <si>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</si>
  <si>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</si>
  <si>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</si>
  <si>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</si>
  <si>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</si>
  <si>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</si>
  <si>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</si>
  <si>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</si>
  <si>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</si>
  <si>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</si>
  <si>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</si>
  <si>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</si>
  <si>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</si>
  <si>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</si>
  <si>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</si>
  <si>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</si>
  <si>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</si>
  <si>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</si>
  <si>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</si>
  <si>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</si>
  <si>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</si>
  <si>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</si>
  <si>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</si>
  <si>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</si>
  <si>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</si>
  <si>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</si>
  <si>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</si>
  <si>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</si>
  <si>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</si>
  <si>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</si>
  <si>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</si>
  <si>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</si>
  <si>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</si>
  <si>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</si>
  <si>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</si>
  <si>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</si>
  <si>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</si>
  <si>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</si>
  <si>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</si>
  <si>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</si>
  <si>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</si>
  <si>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</si>
  <si>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</si>
  <si>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</si>
  <si>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</si>
  <si>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</si>
  <si>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</si>
  <si>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</si>
  <si>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</si>
  <si>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</si>
  <si>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</si>
  <si>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</si>
  <si>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</si>
  <si>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</si>
  <si>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</si>
  <si>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</si>
  <si>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</si>
  <si>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</si>
  <si>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</si>
  <si>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</si>
  <si>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</si>
  <si>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</si>
  <si>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</si>
  <si>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</si>
  <si>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</si>
  <si>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</si>
  <si>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</si>
  <si>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</si>
  <si>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</si>
  <si>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</si>
  <si>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</si>
  <si>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</si>
  <si>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</si>
  <si>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</si>
  <si>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</si>
  <si>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</si>
  <si>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</si>
  <si>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</si>
  <si>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</si>
  <si>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</si>
  <si>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</si>
  <si>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</si>
  <si>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</si>
  <si>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</si>
  <si>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</si>
  <si>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</si>
  <si>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</si>
  <si>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</si>
  <si>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</si>
  <si>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</si>
  <si>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</si>
  <si>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</si>
  <si>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</si>
  <si>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</si>
  <si>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</si>
  <si>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</si>
  <si>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</si>
  <si>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</si>
  <si>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</si>
  <si>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</si>
  <si>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</si>
  <si>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</si>
  <si>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</si>
  <si>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</si>
  <si>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</si>
  <si>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</si>
  <si>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</si>
  <si>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</si>
  <si>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</si>
  <si>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</si>
  <si>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</si>
  <si>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</si>
  <si>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</si>
  <si>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</si>
  <si>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</si>
  <si>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</si>
  <si>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</si>
  <si>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</si>
  <si>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</si>
  <si>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</si>
  <si>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</si>
  <si>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</si>
  <si>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</si>
  <si>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</si>
  <si>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</si>
  <si>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</si>
  <si>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</si>
  <si>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</si>
  <si>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</si>
  <si>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</si>
  <si>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</si>
  <si>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</si>
  <si>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</si>
  <si>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</si>
  <si>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</si>
  <si>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</si>
  <si>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</si>
  <si>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</si>
  <si>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</si>
  <si>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</si>
  <si>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</si>
  <si>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</si>
  <si>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</si>
  <si>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</si>
  <si>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</si>
  <si>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</si>
  <si>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</si>
  <si>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</si>
  <si>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</si>
  <si>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</si>
  <si>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</si>
  <si>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</si>
  <si>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</si>
  <si>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</si>
  <si>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</si>
  <si>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</si>
  <si>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</si>
  <si>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</si>
  <si>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</si>
  <si>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</si>
  <si>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</si>
  <si>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</si>
  <si>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</si>
  <si>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</si>
  <si>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</si>
  <si>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</si>
  <si>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</si>
  <si>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</si>
  <si>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</si>
  <si>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</si>
  <si>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</si>
  <si>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</si>
  <si>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</si>
  <si>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</si>
  <si>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</si>
  <si>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</si>
  <si>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</si>
  <si>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</si>
  <si>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</si>
  <si>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</si>
  <si>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</si>
  <si>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</si>
  <si>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</si>
  <si>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</si>
  <si>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</si>
  <si>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</si>
  <si>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</si>
  <si>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</si>
  <si>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</si>
  <si>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</si>
  <si>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</si>
  <si>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</si>
  <si>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</si>
  <si>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</si>
  <si>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</si>
  <si>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</si>
  <si>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</si>
  <si>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</si>
  <si>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</si>
  <si>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</si>
  <si>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</si>
  <si>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</si>
  <si>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</si>
  <si>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</si>
  <si>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</si>
  <si>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</si>
  <si>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</si>
  <si>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</si>
  <si>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</si>
  <si>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</si>
  <si>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</si>
  <si>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</si>
  <si>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</si>
  <si>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</si>
  <si>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</si>
  <si>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</si>
  <si>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</si>
  <si>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</si>
  <si>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</si>
  <si>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</si>
  <si>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</si>
  <si>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</si>
  <si>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</si>
  <si>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</si>
  <si>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</si>
  <si>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</si>
  <si>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</si>
  <si>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</si>
  <si>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</si>
  <si>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</si>
  <si>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</si>
  <si>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</si>
  <si>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</si>
  <si>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</si>
  <si>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</si>
  <si>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</si>
  <si>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</si>
  <si>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</si>
  <si>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</si>
  <si>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</si>
  <si>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</si>
  <si>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</si>
  <si>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</si>
  <si>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</si>
  <si>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</si>
  <si>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</si>
  <si>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</si>
  <si>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</si>
  <si>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</si>
  <si>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</si>
  <si>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</si>
  <si>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</si>
  <si>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</si>
  <si>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</si>
  <si>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</si>
  <si>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</si>
  <si>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</si>
  <si>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</si>
  <si>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</si>
  <si>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</si>
  <si>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</si>
  <si>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</si>
  <si>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</si>
  <si>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</si>
  <si>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</si>
  <si>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</si>
  <si>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</si>
  <si>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</si>
  <si>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</si>
  <si>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</si>
  <si>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</si>
  <si>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</si>
  <si>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</si>
  <si>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</si>
  <si>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</si>
  <si>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</si>
  <si>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</si>
  <si>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</si>
  <si>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</si>
  <si>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</si>
  <si>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</si>
  <si>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</si>
  <si>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</si>
  <si>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</si>
  <si>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</si>
  <si>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</si>
  <si>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</si>
  <si>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</si>
  <si>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</si>
  <si>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</si>
  <si>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</si>
  <si>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</si>
  <si>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</si>
  <si>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</si>
  <si>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</si>
  <si>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</si>
  <si>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</si>
  <si>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</si>
  <si>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</si>
  <si>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</si>
  <si>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</si>
  <si>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</si>
  <si>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</si>
  <si>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</si>
  <si>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</si>
  <si>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</si>
  <si>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</si>
  <si>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</si>
  <si>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</si>
  <si>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</si>
  <si>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</si>
  <si>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</si>
  <si>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</si>
  <si>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</si>
  <si>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</si>
  <si>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</si>
  <si>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</si>
  <si>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</si>
  <si>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</si>
  <si>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</si>
  <si>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</si>
  <si>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</si>
  <si>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</si>
  <si>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</si>
  <si>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</si>
  <si>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</si>
  <si>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</si>
  <si>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</si>
  <si>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</si>
  <si>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</si>
  <si>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</si>
  <si>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</si>
  <si>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</si>
  <si>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</si>
  <si>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</si>
  <si>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</si>
  <si>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</si>
  <si>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</si>
  <si>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</si>
  <si>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</si>
  <si>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</si>
  <si>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</si>
  <si>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</si>
  <si>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</si>
  <si>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</si>
  <si>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</si>
  <si>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</si>
  <si>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</si>
  <si>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</si>
  <si>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</si>
  <si>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</si>
  <si>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</si>
  <si>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</si>
  <si>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</si>
  <si>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</si>
  <si>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</si>
  <si>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</si>
  <si>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</si>
  <si>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</si>
  <si>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</si>
  <si>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</si>
  <si>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</si>
  <si>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</si>
  <si>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</si>
  <si>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</si>
  <si>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</si>
  <si>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</si>
  <si>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</si>
  <si>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</si>
  <si>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</si>
  <si>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</si>
  <si>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</si>
  <si>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</si>
  <si>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</si>
  <si>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</si>
  <si>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</si>
  <si>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</si>
  <si>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</si>
  <si>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</si>
  <si>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</si>
  <si>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</si>
  <si>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</si>
  <si>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</si>
  <si>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</si>
  <si>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</si>
  <si>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</si>
  <si>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</si>
  <si>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</si>
  <si>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</si>
  <si>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</si>
  <si>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</si>
  <si>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</si>
  <si>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</si>
  <si>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</si>
  <si>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</si>
  <si>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</si>
  <si>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</si>
  <si>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</si>
  <si>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</si>
  <si>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</si>
  <si>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</si>
  <si>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</si>
  <si>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</si>
  <si>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</si>
  <si>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</si>
  <si>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</si>
  <si>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</si>
  <si>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</si>
  <si>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</si>
  <si>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</si>
  <si>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</si>
  <si>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</si>
  <si>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</si>
  <si>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</si>
  <si>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</si>
  <si>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</si>
  <si>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</si>
  <si>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</si>
  <si>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</si>
  <si>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</si>
  <si>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</si>
  <si>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</si>
  <si>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</si>
  <si>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</si>
  <si>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</si>
  <si>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</si>
  <si>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</si>
  <si>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</si>
  <si>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</si>
  <si>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</si>
  <si>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</si>
  <si>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</si>
  <si>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</si>
  <si>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</si>
  <si>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</si>
  <si>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</si>
  <si>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</si>
  <si>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</si>
  <si>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</si>
  <si>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</si>
  <si>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</si>
  <si>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</si>
  <si>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</si>
  <si>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</si>
  <si>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</si>
  <si>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</si>
  <si>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</si>
  <si>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</si>
  <si>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</si>
  <si>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</si>
  <si>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</si>
  <si>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</si>
  <si>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</si>
  <si>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</si>
  <si>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</si>
  <si>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</si>
  <si>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</si>
  <si>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</si>
  <si>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</si>
  <si>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</si>
  <si>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</si>
  <si>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</si>
  <si>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</si>
  <si>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</si>
  <si>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</si>
  <si>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</si>
  <si>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</si>
  <si>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</si>
  <si>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</si>
  <si>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</si>
  <si>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</si>
  <si>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</si>
  <si>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</si>
  <si>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</si>
  <si>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</si>
  <si>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</si>
  <si>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</si>
  <si>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</si>
  <si>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</si>
  <si>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</si>
  <si>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</si>
  <si>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</si>
  <si>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</si>
  <si>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</si>
  <si>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</si>
  <si>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</si>
  <si>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</si>
  <si>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</si>
  <si>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</si>
  <si>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</si>
  <si>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</si>
  <si>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</si>
  <si>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</si>
  <si>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</si>
  <si>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</si>
  <si>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</si>
  <si>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</si>
  <si>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</si>
  <si>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</si>
  <si>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</si>
  <si>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</si>
  <si>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</si>
  <si>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</si>
  <si>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</si>
  <si>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</si>
  <si>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</si>
  <si>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</si>
  <si>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</si>
  <si>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</si>
  <si>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</si>
  <si>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</si>
  <si>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</si>
  <si>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</si>
  <si>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</si>
  <si>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</si>
  <si>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</si>
  <si>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</si>
  <si>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</si>
  <si>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</si>
  <si>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</si>
  <si>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</si>
  <si>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</si>
  <si>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</si>
  <si>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</si>
  <si>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</si>
  <si>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</si>
  <si>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</si>
  <si>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</si>
  <si>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</si>
  <si>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</si>
  <si>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</si>
  <si>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</si>
  <si>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</si>
  <si>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</si>
  <si>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</si>
  <si>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</si>
  <si>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</si>
  <si>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</si>
  <si>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</si>
  <si>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</si>
  <si>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</si>
  <si>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</si>
  <si>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</si>
  <si>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</si>
  <si>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</si>
  <si>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</si>
  <si>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</si>
  <si>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</si>
  <si>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</si>
  <si>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</si>
  <si>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</si>
  <si>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</si>
  <si>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</si>
  <si>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</si>
  <si>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</si>
  <si>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</si>
  <si>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</si>
  <si>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</si>
  <si>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</si>
  <si>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</si>
  <si>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</si>
  <si>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</si>
  <si>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</si>
  <si>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</si>
  <si>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</si>
  <si>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</si>
  <si>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</si>
  <si>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</si>
  <si>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</si>
  <si>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</si>
  <si>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</si>
  <si>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</si>
  <si>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</si>
  <si>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</si>
  <si>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</si>
  <si>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</si>
  <si>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</si>
  <si>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</si>
  <si>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</si>
  <si>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</si>
  <si>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</si>
  <si>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</si>
  <si>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</si>
  <si>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</si>
  <si>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</si>
  <si>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</si>
  <si>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</si>
  <si>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</si>
  <si>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</si>
  <si>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</si>
  <si>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</si>
  <si>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</si>
  <si>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</si>
  <si>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</si>
  <si>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</si>
  <si>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</si>
  <si>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</si>
  <si>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</si>
  <si>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</si>
  <si>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</si>
  <si>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</si>
  <si>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</si>
  <si>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</si>
  <si>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</si>
  <si>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</si>
  <si>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</si>
  <si>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</si>
  <si>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</si>
  <si>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</si>
  <si>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</si>
  <si>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</si>
  <si>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</si>
  <si>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</si>
  <si>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</si>
  <si>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</si>
  <si>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</si>
  <si>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</si>
  <si>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</si>
  <si>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</si>
  <si>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</si>
  <si>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</si>
  <si>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</si>
  <si>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</si>
  <si>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</si>
  <si>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</si>
  <si>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</si>
  <si>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</si>
  <si>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</si>
  <si>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</si>
  <si>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</si>
  <si>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</si>
  <si>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</si>
  <si>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</si>
  <si>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</si>
  <si>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</si>
  <si>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</si>
  <si>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</si>
  <si>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</si>
  <si>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</si>
  <si>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</si>
  <si>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</si>
  <si>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</si>
  <si>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</si>
  <si>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</si>
  <si>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</si>
  <si>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</si>
  <si>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</si>
  <si>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</si>
  <si>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</si>
  <si>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</si>
  <si>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</si>
  <si>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</si>
  <si>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</si>
  <si>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</si>
  <si>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</si>
  <si>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</si>
  <si>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</si>
  <si>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</si>
  <si>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</si>
  <si>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</si>
  <si>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</si>
  <si>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</si>
  <si>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</si>
  <si>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</si>
  <si>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</si>
  <si>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</si>
  <si>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</si>
  <si>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</si>
  <si>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</si>
  <si>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</si>
  <si>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</si>
  <si>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</si>
  <si>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</si>
  <si>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</si>
  <si>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</si>
  <si>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</si>
  <si>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</si>
  <si>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</si>
  <si>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</si>
  <si>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</si>
  <si>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</si>
  <si>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</si>
  <si>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</si>
  <si>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</si>
  <si>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</si>
  <si>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</si>
  <si>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</si>
  <si>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</si>
  <si>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</si>
  <si>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</si>
  <si>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</si>
  <si>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</si>
  <si>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</si>
  <si>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</si>
  <si>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</si>
  <si>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</si>
  <si>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</si>
  <si>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</si>
  <si>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</si>
  <si>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</si>
  <si>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</si>
  <si>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</si>
  <si>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</si>
  <si>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</si>
  <si>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</si>
  <si>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</si>
  <si>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</si>
  <si>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</si>
  <si>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</si>
  <si>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</si>
  <si>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</si>
  <si>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</si>
  <si>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</si>
  <si>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</si>
  <si>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</si>
  <si>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</si>
  <si>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</si>
  <si>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</si>
  <si>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</si>
  <si>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</si>
  <si>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</si>
  <si>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</si>
  <si>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</si>
  <si>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</si>
  <si>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</si>
  <si>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</si>
  <si>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</si>
  <si>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</si>
  <si>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</si>
  <si>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</si>
  <si>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</si>
  <si>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</si>
  <si>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</si>
  <si>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</si>
  <si>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</si>
  <si>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</si>
  <si>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</si>
  <si>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</si>
  <si>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</si>
  <si>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</si>
  <si>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</si>
  <si>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</si>
  <si>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</si>
  <si>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</si>
  <si>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</si>
  <si>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</si>
  <si>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</si>
  <si>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</si>
  <si>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</si>
  <si>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</si>
  <si>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</si>
  <si>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</si>
  <si>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</si>
  <si>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</si>
  <si>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</si>
  <si>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</si>
  <si>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</si>
  <si>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</si>
  <si>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</si>
  <si>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</si>
  <si>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</si>
  <si>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</si>
  <si>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</si>
  <si>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</si>
  <si>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</si>
  <si>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</si>
  <si>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</si>
  <si>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</si>
  <si>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</si>
  <si>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</si>
  <si>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</si>
  <si>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</si>
  <si>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</si>
  <si>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</si>
  <si>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</si>
  <si>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</si>
  <si>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</si>
  <si>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</si>
  <si>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</si>
  <si>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</si>
  <si>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</si>
  <si>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</si>
  <si>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</si>
  <si>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</si>
  <si>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</si>
  <si>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</si>
  <si>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</si>
  <si>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</si>
  <si>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</si>
  <si>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</si>
  <si>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</si>
  <si>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</si>
  <si>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</si>
  <si>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</si>
  <si>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</si>
  <si>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</si>
  <si>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</si>
  <si>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</si>
  <si>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</si>
  <si>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</si>
  <si>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</si>
  <si>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</si>
  <si>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</si>
  <si>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</si>
  <si>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</si>
  <si>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</si>
  <si>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</si>
  <si>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</si>
  <si>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</si>
  <si>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</si>
  <si>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</si>
  <si>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</si>
  <si>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</si>
  <si>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</si>
  <si>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</si>
  <si>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</si>
  <si>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</si>
  <si>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</si>
  <si>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</si>
  <si>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</si>
  <si>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</si>
  <si>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</si>
  <si>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</si>
  <si>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</si>
  <si>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</si>
  <si>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</si>
  <si>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</si>
  <si>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</si>
  <si>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</si>
  <si>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</si>
  <si>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</si>
  <si>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</si>
  <si>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</si>
  <si>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</si>
  <si>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</si>
  <si>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</si>
  <si>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</si>
  <si>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</si>
  <si>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</si>
  <si>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</si>
  <si>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</si>
  <si>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</si>
  <si>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</si>
  <si>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</si>
  <si>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</si>
  <si>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</si>
  <si>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</si>
  <si>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</si>
  <si>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</si>
  <si>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</si>
  <si>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</si>
  <si>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</si>
  <si>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</si>
  <si>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</si>
  <si>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</si>
  <si>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</si>
  <si>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</si>
  <si>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</si>
  <si>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</si>
  <si>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</si>
  <si>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</si>
  <si>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</si>
  <si>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</si>
  <si>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</si>
  <si>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</si>
  <si>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</si>
  <si>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</si>
  <si>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</si>
  <si>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</si>
  <si>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</si>
  <si>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</si>
  <si>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</si>
  <si>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</si>
  <si>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</si>
  <si>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</si>
  <si>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</si>
  <si>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</si>
  <si>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</si>
  <si>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</si>
  <si>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</si>
  <si>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</si>
  <si>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</si>
  <si>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</si>
  <si>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</si>
  <si>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</si>
  <si>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</si>
  <si>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</si>
  <si>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</si>
  <si>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</si>
  <si>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</si>
  <si>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</si>
  <si>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</si>
  <si>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</si>
  <si>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</si>
  <si>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</si>
  <si>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</si>
  <si>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</si>
  <si>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</si>
  <si>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</si>
  <si>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</si>
  <si>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</si>
  <si>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</si>
  <si>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</si>
  <si>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</si>
  <si>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</si>
  <si>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</si>
  <si>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</si>
  <si>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</si>
  <si>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</si>
  <si>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</si>
  <si>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</si>
  <si>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</si>
  <si>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</si>
  <si>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</si>
  <si>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</si>
  <si>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</si>
  <si>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</si>
  <si>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</si>
  <si>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</si>
  <si>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</si>
  <si>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</si>
  <si>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</si>
  <si>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</si>
  <si>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</si>
  <si>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</si>
  <si>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</si>
  <si>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</si>
  <si>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</si>
  <si>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</si>
  <si>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</si>
  <si>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</si>
  <si>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</si>
  <si>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</si>
  <si>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</si>
  <si>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</si>
  <si>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</si>
  <si>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</si>
  <si>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</si>
  <si>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</si>
  <si>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</si>
  <si>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</si>
  <si>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</si>
  <si>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</si>
  <si>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</si>
  <si>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</si>
  <si>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</si>
  <si>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</si>
  <si>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</si>
  <si>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</si>
  <si>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</si>
  <si>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</si>
  <si>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</si>
  <si>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</si>
  <si>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</si>
  <si>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</si>
  <si>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</si>
  <si>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</si>
  <si>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</si>
  <si>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</si>
  <si>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</si>
  <si>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</si>
  <si>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</si>
  <si>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</si>
  <si>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</si>
  <si>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</si>
  <si>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</si>
  <si>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</si>
  <si>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</si>
  <si>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</si>
  <si>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</si>
  <si>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</si>
  <si>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</si>
  <si>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</si>
  <si>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</si>
  <si>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</si>
  <si>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</si>
  <si>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</si>
  <si>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</si>
  <si>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</si>
  <si>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</si>
  <si>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</si>
  <si>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</si>
  <si>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</si>
  <si>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</si>
  <si>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</si>
  <si>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</si>
  <si>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</si>
  <si>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</si>
  <si>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</si>
  <si>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</si>
  <si>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</si>
  <si>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</si>
  <si>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</si>
  <si>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</si>
  <si>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</si>
  <si>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</si>
  <si>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</si>
  <si>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</si>
  <si>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</si>
  <si>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</si>
  <si>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</si>
  <si>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</si>
  <si>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</si>
  <si>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</si>
  <si>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</si>
  <si>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</si>
  <si>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</si>
  <si>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</si>
  <si>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</si>
  <si>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</si>
  <si>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</si>
  <si>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</si>
  <si>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</si>
  <si>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</si>
  <si>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</si>
  <si>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</si>
  <si>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</si>
  <si>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</si>
  <si>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</si>
  <si>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</si>
  <si>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</si>
  <si>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</si>
  <si>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</si>
  <si>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</si>
  <si>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</si>
  <si>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</si>
  <si>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</si>
  <si>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</si>
  <si>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</si>
  <si>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</si>
  <si>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</si>
  <si>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</si>
  <si>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</si>
  <si>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</si>
  <si>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</si>
  <si>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</si>
  <si>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</si>
  <si>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</si>
  <si>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</si>
  <si>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</si>
  <si>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</si>
  <si>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</si>
  <si>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</si>
  <si>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</si>
  <si>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</si>
  <si>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</si>
  <si>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</si>
  <si>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</si>
  <si>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</si>
  <si>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</si>
  <si>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</si>
  <si>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</si>
  <si>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</si>
  <si>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</si>
  <si>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</si>
  <si>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</si>
  <si>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</si>
  <si>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</si>
  <si>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</si>
  <si>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</si>
  <si>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</si>
  <si>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</si>
  <si>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</si>
  <si>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</si>
  <si>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</si>
  <si>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</si>
  <si>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</si>
  <si>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</si>
  <si>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</si>
  <si>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</si>
  <si>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</si>
  <si>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</si>
  <si>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</si>
  <si>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</si>
  <si>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</si>
  <si>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</si>
  <si>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</si>
  <si>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</si>
  <si>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</si>
  <si>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</si>
  <si>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</si>
  <si>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</si>
  <si>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</si>
  <si>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</si>
  <si>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</si>
  <si>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</si>
  <si>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</si>
  <si>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</si>
  <si>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</si>
  <si>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</si>
  <si>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</si>
  <si>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</si>
  <si>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</si>
  <si>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</si>
  <si>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</si>
  <si>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</si>
  <si>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</si>
  <si>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</si>
  <si>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</si>
  <si>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</si>
  <si>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</si>
  <si>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</si>
  <si>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</si>
  <si>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</si>
  <si>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</si>
  <si>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</si>
  <si>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</si>
  <si>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</si>
  <si>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</si>
  <si>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</si>
  <si>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</si>
  <si>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</si>
  <si>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</si>
  <si>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</si>
  <si>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</si>
  <si>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</si>
  <si>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</si>
  <si>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</si>
  <si>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</si>
  <si>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</si>
  <si>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</si>
  <si>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</si>
  <si>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</si>
  <si>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</si>
  <si>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</si>
  <si>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</si>
  <si>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</si>
  <si>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</si>
  <si>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</si>
  <si>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</si>
  <si>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</si>
  <si>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</si>
  <si>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</si>
  <si>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</si>
  <si>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</si>
  <si>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</si>
  <si>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</si>
  <si>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</si>
  <si>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</si>
  <si>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</si>
  <si>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</si>
  <si>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</si>
  <si>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</si>
  <si>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</si>
  <si>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</si>
  <si>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</si>
  <si>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</si>
  <si>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</si>
  <si>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</si>
  <si>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</si>
  <si>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</si>
  <si>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</si>
  <si>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</si>
  <si>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</si>
  <si>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</si>
  <si>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</si>
  <si>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</si>
  <si>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</si>
  <si>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</si>
  <si>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</si>
  <si>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</si>
  <si>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</si>
  <si>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</si>
  <si>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</si>
  <si>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</si>
  <si>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</si>
  <si>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</si>
  <si>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</si>
  <si>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</si>
  <si>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</si>
  <si>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</si>
  <si>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</si>
  <si>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</si>
  <si>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</si>
  <si>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</si>
  <si>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</si>
  <si>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</si>
  <si>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</si>
  <si>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</si>
  <si>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</si>
  <si>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</si>
  <si>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</si>
  <si>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</si>
  <si>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</si>
  <si>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</si>
  <si>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</si>
  <si>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</si>
  <si>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</si>
  <si>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</si>
  <si>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</si>
  <si>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</si>
  <si>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</si>
  <si>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</si>
  <si>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</si>
  <si>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</si>
  <si>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</si>
  <si>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</si>
  <si>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</si>
  <si>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</si>
  <si>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</si>
  <si>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</si>
  <si>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</si>
  <si>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</si>
  <si>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</si>
  <si>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</si>
  <si>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</si>
  <si>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</si>
  <si>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</si>
  <si>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</si>
  <si>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</si>
  <si>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</si>
  <si>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</si>
  <si>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</si>
  <si>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</si>
  <si>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</si>
  <si>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</si>
  <si>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</si>
  <si>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</si>
  <si>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</si>
  <si>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</si>
  <si>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</si>
  <si>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</si>
  <si>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</si>
  <si>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</si>
  <si>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</si>
  <si>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</si>
  <si>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</si>
  <si>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</si>
  <si>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</si>
  <si>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</si>
  <si>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</si>
  <si>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</si>
  <si>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</si>
  <si>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</si>
  <si>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</si>
  <si>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</si>
  <si>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</si>
  <si>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</si>
  <si>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</si>
  <si>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</si>
  <si>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</si>
  <si>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</si>
  <si>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</si>
  <si>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</si>
  <si>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</si>
  <si>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</si>
  <si>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</si>
  <si>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</si>
  <si>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</si>
  <si>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</si>
  <si>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</si>
  <si>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</si>
  <si>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</si>
  <si>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</si>
  <si>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</si>
  <si>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</si>
  <si>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</si>
  <si>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</si>
  <si>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</si>
  <si>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</si>
  <si>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</si>
  <si>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</si>
  <si>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</si>
  <si>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</si>
  <si>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</si>
  <si>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</si>
  <si>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</si>
  <si>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</si>
  <si>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</si>
  <si>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</si>
  <si>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</si>
  <si>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</si>
  <si>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</si>
  <si>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</si>
  <si>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</si>
  <si>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</si>
  <si>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</si>
  <si>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</si>
  <si>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</si>
  <si>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</si>
  <si>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</si>
  <si>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</si>
  <si>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</si>
  <si>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</si>
  <si>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</si>
  <si>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</si>
  <si>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</si>
  <si>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</si>
  <si>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</si>
  <si>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</si>
  <si>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</si>
  <si>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</si>
  <si>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</si>
  <si>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</si>
  <si>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</si>
  <si>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</si>
  <si>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</si>
  <si>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</si>
  <si>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</si>
  <si>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</si>
  <si>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</si>
  <si>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</si>
  <si>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</si>
  <si>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</si>
  <si>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</si>
  <si>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</si>
  <si>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</si>
  <si>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</si>
  <si>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</si>
  <si>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</si>
  <si>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</si>
  <si>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</si>
  <si>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</si>
  <si>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</si>
  <si>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</si>
  <si>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</si>
  <si>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</si>
  <si>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</si>
  <si>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</si>
  <si>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</si>
  <si>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</si>
  <si>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</si>
  <si>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</si>
  <si>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</si>
  <si>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</si>
  <si>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</si>
  <si>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</si>
  <si>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</si>
  <si>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</si>
  <si>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</si>
  <si>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</si>
  <si>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</si>
  <si>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</si>
  <si>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</si>
  <si>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</si>
  <si>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</si>
  <si>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</si>
  <si>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</si>
  <si>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</si>
  <si>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</si>
  <si>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</si>
  <si>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</si>
  <si>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</si>
  <si>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</si>
  <si>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</si>
  <si>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</si>
  <si>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</si>
  <si>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</si>
  <si>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</si>
  <si>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</si>
  <si>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</si>
  <si>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</si>
  <si>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</si>
  <si>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</si>
  <si>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</si>
  <si>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</si>
  <si>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</si>
  <si>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</si>
  <si>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</si>
  <si>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</si>
  <si>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</si>
  <si>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</si>
  <si>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</si>
  <si>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</si>
  <si>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</si>
  <si>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</si>
  <si>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</si>
  <si>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</si>
  <si>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</si>
  <si>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</si>
  <si>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</si>
  <si>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</si>
  <si>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</si>
  <si>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</si>
  <si>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</si>
  <si>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</si>
  <si>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</si>
  <si>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</si>
  <si>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</si>
  <si>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</si>
  <si>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</si>
  <si>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</si>
  <si>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</si>
  <si>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</si>
  <si>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</si>
  <si>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</si>
  <si>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</si>
  <si>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</si>
  <si>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</si>
  <si>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</si>
  <si>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</si>
  <si>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</si>
  <si>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</si>
  <si>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</si>
  <si>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</si>
  <si>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</si>
  <si>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</si>
  <si>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</si>
  <si>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</si>
  <si>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</si>
  <si>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</si>
  <si>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</si>
  <si>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</si>
  <si>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</si>
  <si>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</si>
  <si>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</si>
  <si>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</si>
  <si>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</si>
  <si>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</si>
  <si>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</si>
  <si>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</si>
  <si>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</si>
  <si>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</si>
  <si>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</si>
  <si>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</si>
  <si>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</si>
  <si>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</si>
  <si>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</si>
  <si>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</si>
  <si>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</si>
  <si>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</si>
  <si>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</si>
  <si>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</si>
  <si>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</si>
  <si>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</si>
  <si>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</si>
  <si>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</si>
  <si>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</si>
  <si>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</si>
  <si>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</si>
  <si>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</si>
  <si>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</si>
  <si>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</si>
  <si>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</si>
  <si>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</si>
  <si>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</si>
  <si>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</si>
  <si>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</si>
  <si>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</si>
  <si>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</si>
  <si>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</si>
  <si>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</si>
  <si>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</si>
  <si>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</si>
  <si>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</si>
  <si>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</si>
  <si>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</si>
  <si>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</si>
  <si>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</si>
  <si>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</si>
  <si>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</si>
  <si>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</si>
  <si>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</si>
  <si>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</si>
  <si>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</si>
  <si>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</si>
  <si>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</si>
  <si>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</si>
  <si>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</si>
  <si>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</si>
  <si>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</si>
  <si>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</si>
  <si>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</si>
  <si>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</si>
  <si>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</si>
  <si>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</si>
  <si>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</si>
  <si>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</si>
  <si>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</si>
  <si>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</si>
  <si>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</si>
  <si>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</si>
  <si>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</si>
  <si>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</si>
  <si>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</si>
  <si>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</si>
  <si>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</si>
  <si>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</si>
  <si>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</si>
  <si>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</si>
  <si>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</si>
  <si>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</si>
  <si>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</si>
  <si>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</si>
  <si>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</si>
  <si>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</si>
  <si>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</si>
  <si>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</si>
  <si>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</si>
  <si>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</si>
  <si>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</si>
  <si>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</si>
  <si>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</si>
  <si>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</si>
  <si>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</si>
  <si>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</si>
  <si>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</si>
  <si>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</si>
  <si>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</si>
  <si>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</si>
  <si>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</si>
  <si>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</si>
  <si>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</si>
  <si>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</si>
  <si>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</si>
  <si>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</si>
  <si>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</si>
  <si>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</si>
  <si>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</si>
  <si>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</si>
  <si>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</si>
  <si>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</si>
  <si>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</si>
  <si>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</si>
  <si>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</si>
  <si>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</si>
  <si>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</si>
  <si>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</si>
  <si>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</si>
  <si>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</si>
  <si>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</si>
  <si>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</si>
  <si>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</si>
  <si>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</si>
  <si>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</si>
  <si>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</si>
  <si>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</si>
  <si>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</si>
  <si>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</si>
  <si>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</si>
  <si>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</si>
  <si>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</si>
  <si>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</si>
  <si>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</si>
  <si>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</si>
  <si>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</si>
  <si>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</si>
  <si>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</si>
  <si>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</si>
  <si>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</si>
  <si>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</si>
  <si>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</si>
  <si>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</si>
  <si>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</si>
  <si>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</si>
  <si>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</si>
  <si>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</si>
  <si>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</si>
  <si>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</si>
  <si>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</si>
  <si>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</si>
  <si>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</si>
  <si>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</si>
  <si>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</si>
  <si>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</si>
  <si>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</si>
  <si>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</si>
  <si>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</si>
  <si>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</si>
  <si>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</si>
  <si>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</si>
  <si>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</si>
  <si>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</si>
  <si>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</si>
  <si>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</si>
  <si>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</si>
  <si>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</si>
  <si>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</si>
  <si>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</si>
  <si>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</si>
  <si>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</si>
  <si>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</si>
  <si>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</si>
  <si>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</si>
  <si>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</si>
  <si>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</si>
  <si>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</si>
  <si>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</si>
  <si>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</si>
  <si>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</si>
  <si>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</si>
  <si>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</si>
  <si>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</si>
  <si>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</si>
  <si>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</si>
  <si>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</si>
  <si>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</si>
  <si>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</si>
  <si>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</si>
  <si>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</si>
  <si>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</si>
  <si>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</si>
  <si>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</si>
  <si>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</si>
  <si>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</si>
  <si>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</si>
  <si>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</si>
  <si>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</si>
  <si>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</si>
  <si>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</si>
  <si>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</si>
  <si>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</si>
  <si>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</si>
  <si>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</si>
  <si>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</si>
  <si>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</si>
  <si>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</si>
  <si>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</si>
  <si>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</si>
  <si>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</si>
  <si>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</si>
  <si>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</si>
  <si>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</si>
  <si>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</si>
  <si>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</si>
  <si>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</si>
  <si>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</si>
  <si>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</si>
  <si>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</si>
  <si>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</si>
  <si>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</si>
  <si>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</si>
  <si>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</si>
  <si>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</si>
  <si>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</si>
  <si>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</si>
  <si>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</si>
  <si>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</si>
  <si>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</si>
  <si>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</si>
  <si>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</si>
  <si>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</si>
  <si>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</si>
  <si>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</si>
  <si>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</si>
  <si>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</si>
  <si>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</si>
  <si>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</si>
  <si>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</si>
  <si>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</si>
  <si>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</si>
  <si>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</si>
  <si>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</si>
  <si>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</si>
  <si>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</si>
  <si>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</si>
  <si>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</si>
  <si>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</si>
  <si>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</si>
  <si>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</si>
  <si>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</si>
  <si>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</si>
  <si>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</si>
  <si>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</si>
  <si>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</si>
  <si>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</si>
  <si>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</si>
  <si>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</si>
  <si>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</si>
  <si>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</si>
  <si>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</si>
  <si>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</si>
  <si>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</si>
  <si>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</si>
  <si>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</si>
  <si>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</si>
  <si>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</si>
  <si>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</si>
  <si>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</si>
  <si>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</si>
  <si>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</si>
  <si>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</si>
  <si>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</si>
  <si>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</si>
  <si>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</si>
  <si>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</si>
  <si>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</si>
  <si>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</si>
  <si>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</si>
  <si>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</si>
  <si>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</si>
  <si>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</si>
  <si>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</si>
  <si>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</si>
  <si>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</si>
  <si>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</si>
  <si>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</si>
  <si>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</si>
  <si>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</si>
  <si>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</si>
  <si>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</si>
  <si>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</si>
  <si>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</si>
  <si>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</si>
  <si>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</si>
  <si>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</si>
  <si>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</si>
  <si>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</si>
  <si>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</si>
  <si>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</si>
  <si>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</si>
  <si>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</si>
  <si>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</si>
  <si>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</si>
  <si>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</si>
  <si>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</si>
  <si>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</si>
  <si>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</si>
  <si>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</si>
  <si>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</si>
  <si>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</si>
  <si>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</si>
  <si>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</si>
  <si>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</si>
  <si>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</si>
  <si>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</si>
  <si>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</si>
  <si>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</si>
  <si>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</si>
  <si>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</si>
  <si>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</si>
  <si>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</si>
  <si>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</si>
  <si>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</si>
  <si>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</si>
  <si>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</si>
  <si>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</si>
  <si>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</si>
  <si>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</si>
  <si>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</si>
  <si>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</si>
  <si>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</si>
  <si>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</si>
  <si>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</si>
  <si>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</si>
  <si>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</si>
  <si>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</si>
  <si>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</si>
  <si>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</si>
  <si>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</si>
  <si>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</si>
  <si>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</si>
  <si>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</si>
  <si>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</si>
  <si>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</si>
  <si>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</si>
  <si>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</si>
  <si>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</si>
  <si>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</si>
  <si>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</si>
  <si>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</si>
  <si>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</si>
  <si>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</si>
  <si>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</si>
  <si>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</si>
  <si>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</si>
  <si>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</si>
  <si>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</si>
  <si>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</si>
  <si>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</si>
  <si>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</si>
  <si>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</si>
  <si>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</si>
  <si>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</si>
  <si>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</si>
  <si>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</si>
  <si>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</si>
  <si>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</si>
  <si>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</si>
  <si>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</si>
  <si>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</si>
  <si>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</si>
  <si>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</si>
  <si>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</si>
  <si>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</si>
  <si>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</si>
  <si>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</si>
  <si>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</si>
  <si>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</si>
  <si>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</si>
  <si>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</si>
  <si>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</si>
  <si>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</si>
  <si>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</si>
  <si>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</si>
  <si>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</si>
  <si>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</si>
  <si>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</si>
  <si>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</si>
  <si>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</si>
  <si>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</si>
  <si>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</si>
  <si>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</si>
  <si>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</si>
  <si>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</si>
  <si>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</si>
  <si>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</si>
  <si>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</si>
  <si>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</si>
  <si>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</si>
  <si>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</si>
  <si>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</si>
  <si>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</si>
  <si>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</si>
  <si>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</si>
  <si>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</si>
  <si>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</si>
  <si>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</si>
  <si>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</si>
  <si>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</si>
  <si>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</si>
  <si>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</si>
  <si>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</si>
  <si>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</si>
  <si>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</si>
  <si>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</si>
  <si>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</si>
  <si>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</si>
  <si>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</si>
  <si>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</si>
  <si>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</si>
  <si>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</si>
  <si>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</si>
  <si>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</si>
  <si>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</si>
  <si>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</si>
  <si>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</si>
  <si>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</si>
  <si>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</si>
  <si>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</si>
  <si>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</si>
  <si>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</si>
  <si>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</si>
  <si>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</si>
  <si>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</si>
  <si>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</si>
  <si>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</si>
  <si>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</si>
  <si>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</si>
  <si>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</si>
  <si>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</si>
  <si>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</si>
  <si>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</si>
  <si>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</si>
  <si>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</si>
  <si>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</si>
  <si>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</si>
  <si>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</si>
  <si>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</si>
  <si>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</si>
  <si>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</si>
  <si>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</si>
  <si>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</si>
  <si>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</si>
  <si>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</si>
  <si>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</si>
  <si>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</si>
  <si>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</si>
  <si>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</si>
  <si>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</si>
  <si>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</si>
  <si>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</si>
  <si>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</si>
  <si>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</si>
  <si>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</si>
  <si>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</si>
  <si>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</si>
  <si>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</si>
  <si>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</si>
  <si>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</si>
  <si>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</si>
  <si>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</si>
  <si>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</si>
  <si>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</si>
  <si>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</si>
  <si>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</si>
  <si>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</si>
  <si>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</si>
  <si>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</si>
  <si>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</si>
  <si>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</si>
  <si>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</si>
  <si>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</si>
  <si>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</si>
  <si>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</si>
  <si>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</si>
  <si>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</si>
  <si>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</si>
  <si>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</si>
  <si>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</si>
  <si>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</si>
  <si>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</si>
  <si>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</si>
  <si>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</si>
  <si>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</si>
  <si>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</si>
  <si>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</si>
  <si>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</si>
  <si>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</si>
  <si>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</si>
  <si>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</si>
  <si>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</si>
  <si>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</si>
  <si>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</si>
  <si>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</si>
  <si>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</si>
  <si>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</si>
  <si>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</si>
  <si>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</si>
  <si>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</si>
  <si>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</si>
  <si>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</si>
  <si>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</si>
  <si>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</si>
  <si>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</si>
  <si>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</si>
  <si>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</si>
  <si>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</si>
  <si>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</si>
  <si>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</si>
  <si>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</si>
  <si>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</si>
  <si>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</si>
  <si>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</si>
  <si>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</si>
  <si>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</si>
  <si>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</si>
  <si>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</si>
  <si>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</si>
  <si>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</si>
  <si>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</si>
  <si>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</si>
  <si>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</si>
  <si>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</si>
  <si>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</si>
  <si>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</si>
  <si>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</si>
  <si>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</si>
  <si>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</si>
  <si>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</si>
  <si>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</si>
  <si>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</si>
  <si>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</si>
  <si>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</si>
  <si>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</si>
  <si>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</si>
  <si>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</si>
  <si>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</si>
  <si>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</si>
  <si>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</si>
  <si>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</si>
  <si>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</si>
  <si>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</si>
  <si>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</si>
  <si>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</si>
  <si>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</si>
  <si>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</si>
  <si>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</si>
  <si>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</si>
  <si>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</si>
  <si>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</si>
  <si>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</si>
  <si>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</si>
  <si>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</si>
  <si>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</si>
  <si>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</si>
  <si>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</si>
  <si>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</si>
  <si>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</si>
  <si>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</si>
  <si>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</si>
  <si>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</si>
  <si>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</si>
  <si>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</si>
  <si>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</si>
  <si>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</si>
  <si>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</si>
  <si>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</si>
  <si>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</si>
  <si>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</si>
  <si>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</si>
  <si>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</si>
  <si>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</si>
  <si>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</si>
  <si>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</si>
  <si>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</si>
  <si>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</si>
  <si>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</si>
  <si>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</si>
  <si>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</si>
  <si>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</si>
  <si>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</si>
  <si>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</si>
  <si>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</si>
  <si>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</si>
  <si>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</si>
  <si>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</si>
  <si>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</si>
  <si>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</si>
  <si>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</si>
  <si>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</si>
  <si>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</si>
  <si>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</si>
  <si>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</si>
  <si>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</si>
  <si>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</si>
  <si>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</si>
  <si>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</si>
  <si>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</si>
  <si>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</si>
  <si>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</si>
  <si>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</si>
  <si>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</si>
  <si>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</si>
  <si>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</si>
  <si>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</si>
  <si>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</si>
  <si>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</si>
  <si>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</si>
  <si>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</si>
  <si>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</si>
  <si>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</si>
  <si>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</si>
  <si>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</si>
  <si>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</si>
  <si>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</si>
  <si>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</si>
  <si>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</si>
  <si>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</si>
  <si>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</si>
  <si>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</si>
  <si>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</si>
  <si>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</si>
  <si>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</si>
  <si>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</si>
  <si>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</si>
  <si>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</si>
  <si>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</si>
  <si>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</si>
  <si>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</si>
  <si>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</si>
  <si>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</si>
  <si>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</si>
  <si>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</si>
  <si>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</si>
  <si>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</si>
  <si>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</si>
  <si>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</si>
  <si>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</si>
  <si>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</si>
  <si>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</si>
  <si>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</si>
  <si>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</si>
  <si>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</si>
  <si>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</si>
  <si>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</si>
  <si>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</si>
  <si>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</si>
  <si>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</si>
  <si>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</si>
  <si>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</si>
  <si>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</si>
  <si>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</si>
  <si>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</si>
  <si>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</si>
  <si>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</si>
  <si>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</si>
  <si>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</si>
  <si>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</si>
  <si>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</si>
  <si>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</si>
  <si>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</si>
  <si>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</si>
  <si>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</si>
  <si>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</si>
  <si>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</si>
  <si>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</si>
  <si>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</si>
  <si>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</si>
  <si>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</si>
  <si>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</si>
  <si>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</si>
  <si>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</si>
  <si>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</si>
  <si>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</si>
  <si>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</si>
  <si>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</si>
  <si>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</si>
  <si>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</si>
  <si>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</si>
  <si>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</si>
  <si>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</si>
  <si>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</si>
  <si>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</si>
  <si>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</si>
  <si>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</si>
  <si>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</si>
  <si>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</si>
  <si>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</si>
  <si>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</si>
  <si>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</si>
  <si>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</si>
  <si>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</si>
  <si>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</si>
  <si>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</si>
  <si>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</si>
  <si>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</si>
  <si>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</si>
  <si>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</si>
  <si>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</si>
  <si>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</si>
  <si>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</si>
  <si>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</si>
  <si>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</si>
  <si>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</si>
  <si>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</si>
  <si>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</si>
  <si>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</si>
  <si>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</si>
  <si>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</si>
  <si>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</si>
  <si>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</si>
  <si>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</si>
  <si>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</si>
  <si>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</si>
  <si>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</si>
  <si>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</si>
  <si>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</si>
  <si>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</si>
  <si>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</si>
  <si>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</si>
  <si>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</si>
  <si>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</si>
  <si>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</si>
  <si>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</si>
  <si>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</si>
  <si>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</si>
  <si>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</si>
  <si>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</si>
  <si>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</si>
  <si>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</si>
  <si>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</si>
  <si>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</si>
  <si>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</si>
  <si>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</si>
  <si>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</si>
  <si>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</si>
  <si>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</si>
  <si>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</si>
  <si>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</si>
  <si>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</si>
  <si>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</si>
  <si>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</si>
  <si>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</si>
  <si>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</si>
  <si>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</si>
  <si>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</si>
  <si>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</si>
  <si>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</si>
  <si>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</si>
  <si>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</si>
  <si>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</si>
  <si>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</si>
  <si>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</si>
  <si>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</si>
  <si>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</si>
  <si>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</si>
  <si>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</si>
  <si>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</si>
  <si>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</si>
  <si>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</si>
  <si>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</si>
  <si>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</si>
  <si>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</si>
  <si>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</si>
  <si>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</si>
  <si>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</si>
  <si>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</si>
  <si>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</si>
  <si>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</si>
  <si>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</si>
  <si>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</si>
  <si>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</si>
  <si>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</si>
  <si>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</si>
  <si>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</si>
  <si>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</si>
  <si>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</si>
  <si>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</si>
  <si>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</si>
  <si>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</si>
  <si>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</si>
  <si>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</si>
  <si>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</si>
  <si>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</si>
  <si>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</si>
  <si>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</si>
  <si>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</si>
  <si>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</si>
  <si>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</si>
  <si>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</si>
  <si>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</si>
  <si>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</si>
  <si>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</si>
  <si>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</si>
  <si>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</si>
  <si>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</si>
  <si>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</si>
  <si>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</si>
  <si>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</si>
  <si>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</si>
  <si>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</si>
  <si>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</si>
  <si>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</si>
  <si>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</si>
  <si>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</si>
  <si>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</si>
  <si>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</si>
  <si>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</si>
  <si>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</si>
  <si>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</si>
  <si>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</si>
  <si>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</si>
  <si>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</si>
  <si>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</si>
  <si>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</si>
  <si>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</si>
  <si>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</si>
  <si>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</si>
  <si>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</si>
  <si>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</si>
  <si>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</si>
  <si>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</si>
  <si>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</si>
  <si>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</si>
  <si>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</si>
  <si>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</si>
  <si>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</si>
  <si>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</si>
  <si>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</si>
  <si>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</si>
  <si>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</si>
  <si>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</si>
  <si>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</si>
  <si>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</si>
  <si>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</si>
  <si>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</si>
  <si>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</si>
  <si>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</si>
  <si>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</si>
  <si>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</si>
  <si>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</si>
  <si>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</si>
  <si>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</si>
  <si>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</si>
  <si>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</si>
  <si>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</si>
  <si>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</si>
  <si>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</si>
  <si>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</si>
  <si>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</si>
  <si>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</si>
  <si>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</si>
  <si>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</si>
  <si>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</si>
  <si>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</si>
  <si>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</si>
  <si>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</si>
  <si>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</si>
  <si>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</si>
  <si>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</si>
  <si>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</si>
  <si>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</si>
  <si>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</si>
  <si>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</si>
  <si>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</si>
  <si>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</si>
  <si>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</si>
  <si>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</si>
  <si>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</si>
  <si>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</si>
  <si>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</si>
  <si>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</si>
  <si>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</si>
  <si>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</si>
  <si>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</si>
  <si>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</si>
  <si>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</si>
  <si>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</si>
  <si>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</si>
  <si>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</si>
  <si>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</si>
  <si>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</si>
  <si>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</si>
  <si>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</si>
  <si>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</si>
  <si>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</si>
  <si>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</si>
  <si>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</si>
  <si>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</si>
  <si>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</si>
  <si>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</si>
  <si>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</si>
  <si>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</si>
  <si>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</si>
  <si>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</si>
  <si>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</si>
  <si>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</si>
  <si>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</si>
  <si>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</si>
  <si>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</si>
  <si>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</si>
  <si>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</si>
  <si>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</si>
  <si>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</si>
  <si>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</si>
  <si>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</si>
  <si>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</si>
  <si>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</si>
  <si>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</si>
  <si>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</si>
  <si>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</si>
  <si>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</si>
  <si>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</si>
  <si>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</si>
  <si>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</si>
  <si>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</si>
  <si>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</si>
  <si>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</si>
  <si>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</si>
  <si>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</si>
  <si>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</si>
  <si>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</si>
  <si>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</si>
  <si>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</si>
  <si>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</si>
  <si>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</si>
  <si>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</si>
  <si>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</si>
  <si>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</si>
  <si>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</si>
  <si>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</si>
  <si>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</si>
  <si>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</si>
  <si>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</si>
  <si>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</si>
  <si>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</si>
  <si>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</si>
  <si>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</si>
  <si>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</si>
  <si>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</si>
  <si>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</si>
  <si>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</si>
  <si>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</si>
  <si>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</si>
  <si>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</si>
  <si>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</si>
  <si>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</si>
  <si>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</si>
  <si>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</si>
  <si>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</si>
  <si>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</si>
  <si>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</si>
  <si>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</si>
  <si>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</si>
  <si>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</si>
  <si>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</si>
  <si>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</si>
  <si>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</si>
  <si>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</si>
  <si>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</si>
  <si>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</si>
  <si>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</si>
  <si>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</si>
  <si>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</si>
  <si>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</si>
  <si>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</si>
  <si>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</si>
  <si>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</si>
  <si>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</si>
  <si>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</si>
  <si>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</si>
  <si>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</si>
  <si>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</si>
  <si>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</si>
  <si>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</si>
  <si>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</si>
  <si>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</si>
  <si>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</si>
  <si>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</si>
  <si>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</si>
  <si>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</si>
  <si>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</si>
  <si>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</si>
  <si>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</si>
  <si>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</si>
  <si>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</si>
  <si>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</si>
  <si>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</si>
  <si>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</si>
  <si>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</si>
  <si>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</si>
  <si>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</si>
  <si>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</si>
  <si>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</si>
  <si>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</si>
  <si>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</si>
  <si>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</si>
  <si>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</si>
  <si>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</si>
  <si>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</si>
  <si>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</si>
  <si>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</si>
  <si>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</si>
  <si>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</si>
  <si>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</si>
  <si>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</si>
  <si>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</si>
  <si>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</si>
  <si>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</si>
  <si>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</si>
  <si>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</si>
  <si>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</si>
  <si>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</si>
  <si>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</si>
  <si>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</si>
  <si>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</si>
  <si>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</si>
  <si>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</si>
  <si>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</si>
  <si>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</si>
  <si>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</si>
  <si>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</si>
  <si>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</si>
  <si>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</si>
  <si>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</si>
  <si>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</si>
  <si>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</si>
  <si>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</si>
  <si>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</si>
  <si>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</si>
  <si>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</si>
  <si>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</si>
  <si>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</si>
  <si>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</si>
  <si>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</si>
  <si>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</si>
  <si>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</si>
  <si>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</si>
  <si>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</si>
  <si>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</si>
  <si>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</si>
  <si>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</si>
  <si>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</si>
  <si>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</si>
  <si>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</si>
  <si>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</si>
  <si>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</si>
  <si>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</si>
  <si>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</si>
  <si>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</si>
  <si>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</si>
  <si>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</si>
  <si>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</si>
  <si>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</si>
  <si>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</si>
  <si>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</si>
  <si>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</si>
  <si>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</si>
  <si>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</si>
  <si>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</si>
  <si>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</si>
  <si>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</si>
  <si>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</si>
  <si>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</si>
  <si>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</si>
  <si>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</si>
  <si>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</si>
  <si>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</si>
  <si>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</si>
  <si>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</si>
  <si>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</si>
  <si>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</si>
  <si>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</si>
  <si>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</si>
  <si>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</si>
  <si>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</si>
  <si>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</si>
  <si>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</si>
  <si>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</si>
  <si>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</si>
  <si>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</si>
  <si>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</si>
  <si>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</si>
  <si>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</si>
  <si>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</si>
  <si>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</si>
  <si>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</si>
  <si>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</si>
  <si>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</si>
  <si>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</si>
  <si>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</si>
  <si>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</si>
  <si>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</si>
  <si>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</si>
  <si>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</si>
  <si>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</si>
  <si>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</si>
  <si>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</si>
  <si>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</si>
  <si>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</si>
  <si>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</si>
  <si>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</si>
  <si>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</si>
  <si>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</si>
  <si>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</si>
  <si>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</si>
  <si>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</si>
  <si>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</si>
  <si>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</si>
  <si>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</si>
  <si>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</si>
  <si>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</si>
  <si>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</si>
  <si>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</si>
  <si>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</si>
  <si>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</si>
  <si>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</si>
  <si>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</si>
  <si>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</si>
  <si>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</si>
  <si>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</si>
  <si>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</si>
  <si>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</si>
  <si>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</si>
  <si>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</si>
  <si>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</si>
  <si>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</si>
  <si>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</si>
  <si>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</si>
  <si>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</si>
  <si>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</si>
  <si>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</si>
  <si>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</si>
  <si>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</si>
  <si>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</si>
  <si>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</si>
  <si>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</si>
  <si>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</si>
  <si>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</si>
  <si>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</si>
  <si>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</si>
  <si>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</si>
  <si>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</si>
  <si>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</si>
  <si>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</si>
  <si>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</si>
  <si>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</si>
  <si>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</si>
  <si>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</si>
  <si>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</si>
  <si>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</si>
  <si>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</si>
  <si>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</si>
  <si>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</si>
  <si>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</si>
  <si>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</si>
  <si>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</si>
  <si>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</si>
  <si>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</si>
  <si>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</si>
  <si>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</si>
  <si>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</si>
  <si>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</si>
  <si>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</si>
  <si>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</si>
  <si>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</si>
  <si>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</si>
  <si>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</si>
  <si>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</si>
  <si>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</si>
  <si>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</si>
  <si>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</si>
  <si>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</si>
  <si>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</si>
  <si>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</si>
  <si>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</si>
  <si>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</si>
  <si>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</si>
  <si>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</si>
  <si>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</si>
  <si>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</si>
  <si>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</si>
  <si>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</si>
  <si>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</si>
  <si>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</si>
  <si>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</si>
  <si>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</si>
  <si>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</si>
  <si>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</si>
  <si>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</si>
  <si>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</si>
  <si>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</si>
  <si>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</si>
  <si>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</si>
  <si>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</si>
  <si>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</si>
  <si>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</si>
  <si>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</si>
  <si>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</si>
  <si>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</si>
  <si>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</si>
  <si>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</si>
  <si>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</si>
  <si>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</si>
  <si>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</si>
  <si>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</si>
  <si>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</si>
  <si>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</si>
  <si>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</si>
  <si>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</si>
  <si>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</si>
  <si>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</si>
  <si>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</si>
  <si>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</si>
  <si>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</si>
  <si>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</si>
  <si>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</si>
  <si>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</si>
  <si>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</si>
  <si>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</si>
  <si>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</si>
  <si>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</si>
  <si>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</si>
  <si>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</si>
  <si>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</si>
  <si>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</si>
  <si>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</si>
  <si>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</si>
  <si>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</si>
  <si>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</si>
  <si>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</si>
  <si>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</si>
  <si>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</si>
  <si>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</si>
  <si>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</si>
  <si>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</si>
  <si>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</si>
  <si>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</si>
  <si>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</si>
  <si>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</si>
  <si>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</si>
  <si>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</si>
  <si>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</si>
  <si>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</si>
  <si>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</si>
  <si>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</si>
  <si>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</si>
  <si>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</si>
  <si>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</si>
  <si>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</si>
  <si>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</si>
  <si>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</si>
  <si>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</si>
  <si>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</si>
  <si>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</si>
  <si>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</si>
  <si>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</si>
  <si>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</si>
  <si>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</si>
  <si>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</si>
  <si>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</si>
  <si>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</si>
  <si>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</si>
  <si>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</si>
  <si>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</si>
  <si>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</si>
  <si>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</si>
  <si>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</si>
  <si>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</si>
  <si>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</si>
  <si>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</si>
  <si>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</si>
  <si>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</si>
  <si>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</si>
  <si>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</si>
  <si>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</si>
  <si>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</si>
  <si>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</si>
  <si>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</si>
  <si>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</si>
  <si>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</si>
  <si>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</si>
  <si>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</si>
  <si>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</si>
  <si>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</si>
  <si>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</si>
  <si>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</si>
  <si>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</si>
  <si>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</si>
  <si>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</si>
  <si>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</si>
  <si>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</si>
  <si>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</si>
  <si>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</si>
  <si>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</si>
  <si>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</si>
  <si>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</si>
  <si>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</si>
  <si>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</si>
  <si>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</si>
  <si>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</si>
  <si>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</si>
  <si>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</si>
  <si>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</si>
  <si>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</si>
  <si>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</si>
  <si>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</si>
  <si>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</si>
  <si>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</si>
  <si>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</si>
  <si>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</si>
  <si>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</si>
  <si>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</si>
  <si>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</si>
  <si>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</si>
  <si>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</si>
  <si>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</si>
  <si>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</si>
  <si>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</si>
  <si>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</si>
  <si>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</si>
  <si>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</si>
  <si>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</si>
  <si>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</si>
  <si>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</si>
  <si>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</si>
  <si>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</si>
  <si>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</si>
  <si>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</si>
  <si>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</si>
  <si>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</si>
  <si>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</si>
  <si>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</si>
  <si>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</si>
  <si>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</si>
  <si>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</si>
  <si>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</si>
  <si>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</si>
  <si>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</si>
  <si>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</si>
  <si>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</si>
  <si>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</si>
  <si>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</si>
  <si>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</si>
  <si>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</si>
  <si>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</si>
  <si>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</si>
  <si>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</si>
  <si>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</si>
  <si>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</si>
  <si>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</si>
  <si>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</si>
  <si>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</si>
  <si>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</si>
  <si>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</si>
  <si>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</si>
  <si>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</si>
  <si>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</si>
  <si>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</si>
  <si>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</si>
  <si>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</si>
  <si>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</si>
  <si>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</si>
  <si>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</si>
  <si>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</si>
  <si>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</si>
  <si>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</si>
  <si>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</si>
  <si>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</si>
  <si>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</si>
  <si>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</si>
  <si>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</si>
  <si>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</si>
  <si>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</si>
  <si>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</si>
  <si>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</si>
  <si>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</si>
  <si>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</si>
  <si>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</si>
  <si>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</si>
  <si>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</si>
  <si>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</si>
  <si>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</si>
  <si>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</si>
  <si>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</si>
  <si>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</si>
  <si>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</si>
  <si>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</si>
  <si>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</si>
  <si>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</si>
  <si>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</si>
  <si>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</si>
  <si>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</si>
  <si>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</si>
  <si>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</si>
  <si>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</si>
  <si>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</si>
  <si>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</si>
  <si>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</si>
  <si>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</si>
  <si>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</si>
  <si>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</si>
  <si>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</si>
  <si>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</si>
  <si>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</si>
  <si>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</si>
  <si>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</si>
  <si>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</si>
  <si>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</si>
  <si>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</si>
  <si>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</si>
  <si>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</si>
  <si>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</si>
  <si>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</si>
  <si>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</si>
  <si>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</si>
  <si>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</si>
  <si>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</si>
  <si>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</si>
  <si>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</si>
  <si>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</si>
  <si>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</si>
  <si>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</si>
  <si>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</si>
  <si>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</si>
  <si>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</si>
  <si>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</si>
  <si>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</si>
  <si>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</si>
  <si>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</si>
  <si>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</si>
  <si>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</si>
  <si>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</si>
  <si>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</si>
  <si>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</si>
  <si>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</si>
  <si>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</si>
  <si>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</si>
  <si>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</si>
  <si>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</si>
  <si>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</si>
  <si>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</si>
  <si>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</si>
  <si>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</si>
  <si>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</si>
  <si>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</si>
  <si>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</si>
  <si>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</si>
  <si>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</si>
  <si>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</si>
  <si>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</si>
  <si>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</si>
  <si>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</si>
  <si>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</si>
  <si>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</si>
  <si>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</si>
  <si>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</si>
  <si>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</si>
  <si>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</si>
  <si>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</si>
  <si>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</si>
  <si>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</si>
  <si>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</si>
  <si>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</si>
  <si>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</si>
  <si>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</si>
  <si>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</si>
  <si>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</si>
  <si>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</si>
  <si>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</si>
  <si>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</si>
  <si>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</si>
  <si>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</si>
  <si>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</si>
  <si>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</si>
  <si>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</si>
  <si>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</si>
  <si>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</si>
  <si>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</si>
  <si>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</si>
  <si>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</si>
  <si>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</si>
  <si>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</si>
  <si>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</si>
  <si>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</si>
  <si>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</si>
  <si>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</si>
  <si>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</si>
  <si>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</si>
  <si>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</si>
  <si>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</si>
  <si>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</si>
  <si>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</si>
  <si>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</si>
  <si>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</si>
  <si>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</si>
  <si>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</si>
  <si>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</si>
  <si>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</si>
  <si>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</si>
  <si>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</si>
  <si>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</si>
  <si>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</si>
  <si>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</si>
  <si>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</si>
  <si>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</si>
  <si>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</si>
  <si>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</si>
  <si>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</si>
  <si>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</si>
  <si>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</si>
  <si>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</si>
  <si>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</si>
  <si>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</si>
  <si>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</si>
  <si>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</si>
  <si>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</si>
  <si>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</si>
  <si>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</si>
  <si>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</si>
  <si>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</si>
  <si>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</si>
  <si>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</si>
  <si>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</si>
  <si>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</si>
  <si>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</si>
  <si>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</si>
  <si>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</si>
  <si>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</si>
  <si>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</si>
  <si>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</si>
  <si>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</si>
  <si>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</si>
  <si>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</si>
  <si>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</si>
  <si>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</si>
  <si>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</si>
  <si>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</si>
  <si>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</si>
  <si>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</si>
  <si>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</si>
  <si>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</si>
  <si>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</si>
  <si>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</si>
  <si>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</si>
  <si>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</si>
  <si>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</si>
  <si>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</si>
  <si>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</si>
  <si>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</si>
  <si>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</si>
  <si>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</si>
  <si>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</si>
  <si>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</si>
  <si>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</si>
  <si>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</si>
  <si>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</si>
  <si>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</si>
  <si>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</si>
  <si>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</si>
  <si>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</si>
  <si>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</si>
  <si>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</si>
  <si>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</si>
  <si>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</si>
  <si>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</si>
  <si>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</si>
  <si>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</si>
  <si>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</si>
  <si>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</si>
  <si>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</si>
  <si>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</si>
  <si>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</si>
  <si>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</si>
  <si>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</si>
  <si>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</si>
  <si>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</si>
  <si>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</si>
  <si>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</si>
  <si>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</si>
  <si>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</si>
  <si>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</si>
  <si>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</si>
  <si>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</si>
  <si>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</si>
  <si>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</si>
  <si>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</si>
  <si>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</si>
  <si>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</si>
  <si>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</si>
  <si>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</si>
  <si>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</si>
  <si>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</si>
  <si>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</si>
  <si>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</si>
  <si>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</si>
  <si>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</si>
  <si>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</si>
  <si>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</si>
  <si>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</si>
  <si>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</si>
  <si>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</si>
  <si>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</si>
  <si>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</si>
  <si>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</si>
  <si>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</si>
  <si>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</si>
  <si>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</si>
  <si>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</si>
  <si>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</si>
  <si>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</si>
  <si>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</si>
  <si>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</si>
  <si>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</si>
  <si>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</si>
  <si>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</si>
  <si>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</si>
  <si>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</si>
  <si>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</si>
  <si>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</si>
  <si>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</si>
  <si>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</si>
  <si>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</si>
  <si>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</si>
  <si>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</si>
  <si>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</si>
  <si>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</si>
  <si>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</si>
  <si>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</si>
  <si>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</si>
  <si>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</si>
  <si>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</si>
  <si>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</si>
  <si>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</si>
  <si>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</si>
  <si>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</si>
  <si>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</si>
  <si>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</si>
  <si>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</si>
  <si>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</si>
  <si>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</si>
  <si>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</si>
  <si>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</si>
  <si>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</si>
  <si>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</si>
  <si>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</si>
  <si>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</si>
  <si>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</si>
  <si>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</si>
  <si>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</si>
  <si>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</si>
  <si>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</si>
  <si>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</si>
  <si>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</si>
  <si>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</si>
  <si>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</si>
  <si>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</si>
  <si>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</si>
  <si>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</si>
  <si>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</si>
  <si>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</si>
  <si>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</si>
  <si>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</si>
  <si>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</si>
  <si>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</si>
  <si>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</si>
  <si>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</si>
  <si>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</si>
  <si>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</si>
  <si>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</si>
  <si>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</si>
  <si>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</si>
  <si>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</si>
  <si>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</si>
  <si>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</si>
  <si>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</si>
  <si>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</si>
  <si>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</si>
  <si>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</si>
  <si>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</si>
  <si>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</si>
  <si>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</si>
  <si>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</si>
  <si>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</si>
  <si>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</si>
  <si>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</si>
  <si>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</si>
  <si>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</si>
  <si>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</si>
  <si>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</si>
  <si>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</si>
  <si>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</si>
  <si>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</si>
  <si>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</si>
  <si>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</si>
  <si>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</si>
  <si>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</si>
  <si>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</si>
  <si>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</si>
  <si>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</si>
  <si>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</si>
  <si>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</si>
  <si>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</si>
  <si>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</si>
  <si>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</si>
  <si>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</si>
  <si>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</si>
  <si>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</si>
  <si>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</si>
  <si>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</si>
  <si>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</si>
  <si>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</si>
  <si>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</si>
  <si>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</si>
  <si>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</si>
  <si>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</si>
  <si>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</si>
  <si>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</si>
  <si>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</si>
  <si>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</si>
  <si>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</si>
  <si>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</si>
  <si>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</si>
  <si>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</si>
  <si>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</si>
  <si>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</si>
  <si>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</si>
  <si>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</si>
  <si>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</si>
  <si>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</si>
  <si>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</si>
  <si>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</si>
  <si>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</si>
  <si>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</si>
  <si>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</si>
  <si>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</si>
  <si>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</si>
  <si>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</si>
  <si>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</si>
  <si>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</si>
  <si>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</si>
  <si>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</si>
  <si>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</si>
  <si>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</si>
  <si>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</si>
  <si>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</si>
  <si>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</si>
  <si>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</si>
  <si>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</si>
  <si>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</si>
  <si>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</si>
  <si>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</si>
  <si>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</si>
  <si>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</si>
  <si>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</si>
  <si>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</si>
  <si>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</si>
  <si>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</si>
  <si>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</si>
  <si>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</si>
  <si>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</si>
  <si>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</si>
  <si>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</si>
  <si>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</si>
  <si>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</si>
  <si>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</si>
  <si>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</si>
  <si>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</si>
  <si>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</si>
  <si>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</si>
  <si>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</si>
  <si>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</si>
  <si>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</si>
  <si>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</si>
  <si>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</si>
  <si>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</si>
  <si>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</si>
  <si>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</si>
  <si>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</si>
  <si>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</si>
  <si>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</si>
  <si>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</si>
  <si>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</si>
  <si>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</si>
  <si>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</si>
  <si>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</si>
  <si>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</si>
  <si>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</si>
  <si>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</si>
  <si>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</si>
  <si>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</si>
  <si>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</si>
  <si>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</si>
  <si>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</si>
  <si>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</si>
  <si>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</si>
  <si>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</si>
  <si>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</si>
  <si>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</si>
  <si>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</si>
  <si>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</si>
  <si>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</si>
  <si>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</si>
  <si>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</si>
  <si>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</si>
  <si>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</si>
  <si>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</si>
  <si>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</si>
  <si>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</si>
  <si>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</si>
  <si>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</si>
  <si>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</si>
  <si>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</si>
  <si>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</si>
  <si>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</si>
  <si>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</si>
  <si>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</si>
  <si>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</si>
  <si>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</si>
  <si>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</si>
  <si>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</si>
  <si>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</si>
  <si>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</si>
  <si>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</si>
  <si>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</si>
  <si>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</si>
  <si>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</si>
  <si>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</si>
  <si>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</si>
  <si>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</si>
  <si>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</si>
  <si>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</si>
  <si>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</si>
  <si>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</si>
  <si>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</si>
  <si>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</si>
  <si>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</si>
  <si>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</si>
  <si>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</si>
  <si>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</si>
  <si>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</si>
  <si>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</si>
  <si>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</si>
  <si>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</si>
  <si>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</si>
  <si>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</si>
  <si>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</si>
  <si>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</si>
  <si>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</si>
  <si>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</si>
  <si>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</si>
  <si>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</si>
  <si>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</si>
  <si>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</si>
  <si>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</si>
  <si>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</si>
  <si>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</si>
  <si>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</si>
  <si>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</si>
  <si>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</si>
  <si>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</si>
  <si>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</si>
  <si>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</si>
  <si>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</si>
  <si>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</si>
  <si>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</si>
  <si>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</si>
  <si>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</si>
  <si>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</si>
  <si>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</si>
  <si>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</si>
  <si>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</si>
  <si>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</si>
  <si>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</si>
  <si>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</si>
  <si>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</si>
  <si>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</si>
  <si>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</si>
  <si>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</si>
  <si>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</si>
  <si>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</si>
  <si>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</si>
  <si>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</si>
  <si>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</si>
  <si>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</si>
  <si>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</si>
  <si>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</si>
  <si>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</si>
  <si>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</si>
  <si>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</si>
  <si>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</si>
  <si>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</si>
  <si>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</si>
  <si>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</si>
  <si>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</si>
  <si>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</si>
  <si>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</si>
  <si>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</si>
  <si>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</si>
  <si>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</si>
  <si>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</si>
  <si>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</si>
  <si>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</si>
  <si>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</si>
  <si>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</si>
  <si>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</si>
  <si>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</si>
  <si>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</si>
  <si>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</si>
  <si>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</si>
  <si>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</si>
  <si>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</si>
  <si>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</si>
  <si>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</si>
  <si>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</si>
  <si>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</si>
  <si>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</si>
  <si>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</si>
  <si>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</si>
  <si>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</si>
  <si>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</si>
  <si>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</si>
  <si>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</si>
  <si>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</si>
  <si>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</si>
  <si>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</si>
  <si>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</si>
  <si>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</si>
  <si>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</si>
  <si>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</si>
  <si>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</si>
  <si>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</si>
  <si>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</si>
  <si>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</si>
  <si>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</si>
  <si>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</si>
  <si>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</si>
  <si>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</si>
  <si>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</si>
  <si>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</si>
  <si>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</si>
  <si>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</si>
  <si>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</si>
  <si>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</si>
  <si>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</si>
  <si>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</si>
  <si>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</si>
  <si>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</si>
  <si>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</si>
  <si>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</si>
  <si>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</si>
  <si>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</si>
  <si>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</si>
  <si>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</si>
  <si>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</si>
  <si>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</si>
  <si>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</si>
  <si>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</si>
  <si>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</si>
  <si>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</si>
  <si>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</si>
  <si>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</si>
  <si>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</si>
  <si>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</si>
  <si>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</si>
  <si>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</si>
  <si>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</si>
  <si>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</si>
  <si>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</si>
  <si>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</si>
  <si>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</si>
  <si>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</si>
  <si>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</si>
  <si>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</si>
  <si>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</si>
  <si>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</si>
  <si>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</si>
  <si>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</si>
  <si>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</si>
  <si>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</si>
  <si>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</si>
  <si>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</si>
  <si>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</si>
  <si>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</si>
  <si>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</si>
  <si>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</si>
  <si>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</si>
  <si>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</si>
  <si>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</si>
  <si>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</si>
  <si>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</si>
  <si>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</si>
  <si>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</si>
  <si>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</si>
  <si>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</si>
  <si>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</si>
  <si>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</si>
  <si>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</si>
  <si>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</si>
  <si>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</si>
  <si>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</si>
  <si>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</si>
  <si>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</si>
  <si>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</si>
  <si>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</si>
  <si>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</si>
  <si>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</si>
  <si>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</si>
  <si>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</si>
  <si>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</si>
  <si>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</si>
  <si>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</si>
  <si>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</si>
  <si>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</si>
  <si>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</si>
  <si>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</si>
  <si>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</si>
  <si>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</si>
  <si>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</si>
  <si>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</si>
  <si>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</si>
  <si>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</si>
  <si>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</si>
  <si>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</si>
  <si>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</si>
  <si>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</si>
  <si>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</si>
  <si>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</si>
  <si>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</si>
  <si>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</si>
  <si>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</si>
  <si>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</si>
  <si>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</si>
  <si>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</si>
  <si>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</si>
  <si>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</si>
  <si>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</si>
  <si>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</si>
  <si>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</si>
  <si>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</si>
  <si>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</si>
  <si>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</si>
  <si>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</si>
  <si>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</si>
  <si>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</si>
  <si>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</si>
  <si>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</si>
  <si>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</si>
  <si>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</si>
  <si>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</si>
  <si>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</si>
  <si>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</si>
  <si>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</si>
  <si>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</si>
  <si>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</si>
  <si>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</si>
  <si>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</si>
  <si>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</si>
  <si>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</si>
  <si>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</si>
  <si>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</si>
  <si>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</si>
  <si>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</si>
  <si>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</si>
  <si>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</si>
  <si>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</si>
  <si>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</si>
  <si>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</si>
  <si>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</si>
  <si>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</si>
  <si>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</si>
  <si>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</si>
  <si>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</si>
  <si>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</si>
  <si>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</si>
  <si>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</si>
  <si>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</si>
  <si>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</si>
  <si>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</si>
  <si>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</si>
  <si>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</si>
  <si>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</si>
  <si>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</si>
  <si>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</si>
  <si>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</si>
  <si>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</si>
  <si>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</si>
  <si>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</si>
  <si>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</si>
  <si>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</si>
  <si>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</si>
  <si>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</si>
  <si>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</si>
  <si>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</si>
  <si>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</si>
  <si>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</si>
  <si>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</si>
  <si>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</si>
  <si>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</si>
  <si>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</si>
  <si>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</si>
  <si>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</si>
  <si>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</si>
  <si>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</si>
  <si>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</si>
  <si>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</si>
  <si>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</si>
  <si>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</si>
  <si>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</si>
  <si>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</si>
  <si>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</si>
  <si>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</si>
  <si>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</si>
  <si>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</si>
  <si>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</si>
  <si>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</si>
  <si>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</si>
  <si>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</si>
  <si>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</si>
  <si>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</si>
  <si>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</si>
  <si>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</si>
  <si>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</si>
  <si>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</si>
  <si>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</si>
  <si>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</si>
  <si>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</si>
  <si>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</si>
  <si>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</si>
  <si>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</si>
  <si>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</si>
  <si>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</si>
  <si>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</si>
  <si>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</si>
  <si>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</si>
  <si>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</si>
  <si>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</si>
  <si>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</si>
  <si>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</si>
  <si>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</si>
  <si>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</si>
  <si>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</si>
  <si>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</si>
  <si>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</si>
  <si>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</si>
  <si>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</si>
  <si>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</si>
  <si>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</si>
  <si>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</si>
  <si>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</si>
  <si>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</si>
  <si>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</si>
  <si>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</si>
  <si>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</si>
  <si>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</si>
  <si>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</si>
  <si>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</si>
  <si>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</si>
  <si>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</si>
  <si>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</si>
  <si>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</si>
  <si>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</si>
  <si>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</si>
  <si>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</si>
  <si>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</si>
  <si>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</si>
  <si>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</si>
  <si>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</si>
  <si>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</si>
  <si>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</si>
  <si>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</si>
  <si>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</si>
  <si>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</si>
  <si>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</si>
  <si>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</si>
  <si>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</si>
  <si>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</si>
  <si>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</si>
  <si>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</si>
  <si>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</si>
  <si>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</si>
  <si>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</si>
  <si>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</si>
  <si>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</si>
  <si>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</si>
  <si>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</si>
  <si>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</si>
  <si>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</si>
  <si>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</si>
  <si>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</si>
  <si>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</si>
  <si>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</si>
  <si>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</si>
  <si>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</si>
  <si>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</si>
  <si>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</si>
  <si>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</si>
  <si>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</si>
  <si>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</si>
  <si>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</si>
  <si>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</si>
  <si>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</si>
  <si>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</si>
  <si>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</si>
  <si>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</si>
  <si>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</si>
  <si>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</si>
  <si>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</si>
  <si>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</si>
  <si>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</si>
  <si>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</si>
  <si>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</si>
  <si>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</si>
  <si>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</si>
  <si>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</si>
  <si>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</si>
  <si>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</si>
  <si>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</si>
  <si>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</si>
  <si>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</si>
  <si>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</si>
  <si>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</si>
  <si>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</si>
  <si>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</si>
  <si>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</si>
  <si>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</si>
  <si>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</si>
  <si>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</si>
  <si>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</si>
  <si>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</si>
  <si>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</si>
  <si>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</si>
  <si>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</si>
  <si>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</si>
  <si>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</si>
  <si>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</si>
  <si>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</si>
  <si>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</si>
  <si>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</si>
  <si>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</si>
  <si>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</si>
  <si>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</si>
  <si>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</si>
  <si>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</si>
  <si>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</si>
  <si>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</si>
  <si>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</si>
  <si>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</si>
  <si>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</si>
  <si>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</si>
  <si>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</si>
  <si>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</si>
  <si>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</si>
  <si>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</si>
  <si>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</si>
  <si>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</si>
  <si>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</si>
  <si>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</si>
  <si>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</si>
  <si>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</si>
  <si>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</si>
  <si>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</si>
  <si>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</si>
  <si>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</si>
  <si>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</si>
  <si>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</si>
  <si>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</si>
  <si>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</si>
  <si>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</si>
  <si>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</si>
  <si>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</si>
  <si>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</si>
  <si>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</si>
  <si>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</si>
  <si>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</si>
  <si>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</si>
  <si>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</si>
  <si>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</si>
  <si>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</si>
  <si>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</si>
  <si>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</si>
  <si>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</si>
  <si>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</si>
  <si>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</si>
  <si>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</si>
  <si>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</si>
  <si>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</si>
  <si>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</si>
  <si>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</si>
  <si>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</si>
  <si>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</si>
  <si>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</si>
  <si>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</si>
  <si>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</si>
  <si>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</si>
  <si>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</si>
  <si>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</si>
  <si>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</si>
  <si>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</si>
  <si>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</si>
  <si>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</si>
  <si>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</si>
  <si>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</si>
  <si>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</si>
  <si>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</si>
  <si>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</si>
  <si>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</si>
  <si>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</si>
  <si>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</si>
  <si>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</si>
  <si>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</si>
  <si>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</si>
  <si>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</si>
  <si>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</si>
  <si>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</si>
  <si>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</si>
  <si>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</si>
  <si>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</si>
  <si>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</si>
  <si>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</si>
  <si>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</si>
  <si>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</si>
  <si>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</si>
  <si>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</si>
  <si>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</si>
  <si>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</si>
  <si>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</si>
  <si>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</si>
  <si>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</si>
  <si>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</si>
  <si>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</si>
  <si>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</si>
  <si>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</si>
  <si>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</si>
  <si>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</si>
  <si>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</si>
  <si>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</si>
  <si>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</si>
  <si>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</si>
  <si>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</si>
  <si>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</si>
  <si>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</si>
  <si>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</si>
  <si>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</si>
  <si>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</si>
  <si>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</si>
  <si>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</si>
  <si>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</si>
  <si>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</si>
  <si>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</si>
  <si>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</si>
  <si>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</si>
  <si>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</si>
  <si>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</si>
  <si>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</si>
  <si>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</si>
  <si>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</si>
  <si>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</si>
  <si>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</si>
  <si>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</si>
  <si>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</si>
  <si>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</si>
  <si>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</si>
  <si>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</si>
  <si>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</si>
  <si>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</si>
  <si>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</si>
  <si>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</si>
  <si>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</si>
  <si>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</si>
  <si>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</si>
  <si>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</si>
  <si>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</si>
  <si>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</si>
  <si>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</si>
  <si>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</si>
  <si>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</si>
  <si>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</si>
  <si>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</si>
  <si>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</si>
  <si>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</si>
  <si>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</si>
  <si>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</si>
  <si>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</si>
  <si>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</si>
  <si>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</si>
  <si>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</si>
  <si>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</si>
  <si>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</si>
  <si>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</si>
  <si>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</si>
  <si>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</si>
  <si>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</si>
  <si>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</si>
  <si>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</si>
  <si>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</si>
  <si>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</si>
  <si>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</si>
  <si>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</si>
  <si>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</si>
  <si>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</si>
  <si>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</si>
  <si>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</si>
  <si>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</si>
  <si>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</si>
  <si>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</si>
  <si>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</si>
  <si>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</si>
  <si>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</si>
  <si>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</si>
  <si>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</si>
  <si>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</si>
  <si>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</si>
  <si>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</si>
  <si>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</si>
  <si>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</si>
  <si>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</si>
  <si>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</si>
  <si>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</si>
  <si>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</si>
  <si>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</si>
  <si>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</si>
  <si>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</si>
  <si>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</si>
  <si>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</si>
  <si>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</si>
  <si>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</si>
  <si>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</si>
  <si>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</si>
  <si>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</si>
  <si>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</si>
  <si>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</si>
  <si>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</si>
  <si>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</si>
  <si>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</si>
  <si>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</si>
  <si>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</si>
  <si>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</si>
  <si>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</si>
  <si>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</si>
  <si>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</si>
  <si>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</si>
  <si>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</si>
  <si>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</si>
  <si>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</si>
  <si>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</si>
  <si>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</si>
  <si>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</si>
  <si>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</si>
  <si>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</si>
  <si>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</si>
  <si>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</si>
  <si>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</si>
  <si>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</si>
  <si>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</si>
  <si>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</si>
  <si>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</si>
  <si>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</si>
  <si>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</si>
  <si>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</si>
  <si>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</si>
  <si>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</si>
  <si>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</si>
  <si>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</si>
  <si>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</si>
  <si>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</si>
  <si>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</si>
  <si>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</si>
  <si>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</si>
  <si>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</si>
  <si>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</si>
  <si>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</si>
  <si>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</si>
  <si>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</si>
  <si>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</si>
  <si>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</si>
  <si>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</si>
  <si>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</si>
  <si>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</si>
  <si>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</si>
  <si>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</si>
  <si>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</si>
  <si>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</si>
  <si>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</si>
  <si>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</si>
  <si>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</si>
  <si>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</si>
  <si>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</si>
  <si>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</si>
  <si>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</si>
  <si>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</si>
  <si>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</si>
  <si>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</si>
  <si>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</si>
  <si>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</si>
  <si>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</si>
  <si>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</si>
  <si>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</si>
  <si>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</si>
  <si>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</si>
  <si>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</si>
  <si>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</si>
  <si>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</si>
  <si>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</si>
  <si>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</si>
  <si>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</si>
  <si>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</si>
  <si>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</si>
  <si>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</si>
  <si>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</si>
  <si>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</si>
  <si>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</si>
  <si>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</si>
  <si>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</si>
  <si>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</si>
  <si>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</si>
  <si>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</si>
  <si>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</si>
  <si>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</si>
  <si>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</si>
  <si>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</si>
  <si>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</si>
  <si>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</si>
  <si>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</si>
  <si>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</si>
  <si>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</si>
  <si>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</si>
  <si>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</si>
  <si>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</si>
  <si>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</si>
  <si>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</si>
  <si>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</si>
  <si>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</si>
  <si>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</si>
  <si>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</si>
  <si>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</si>
  <si>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</si>
  <si>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</si>
  <si>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</si>
  <si>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</si>
  <si>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</si>
  <si>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</si>
  <si>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</si>
  <si>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</si>
  <si>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</si>
  <si>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</si>
  <si>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</si>
  <si>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</si>
  <si>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</si>
  <si>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</si>
  <si>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</si>
  <si>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</si>
  <si>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</si>
  <si>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</si>
  <si>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</si>
  <si>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</si>
  <si>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</si>
  <si>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</si>
  <si>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</si>
  <si>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</si>
  <si>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</si>
  <si>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</si>
  <si>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</si>
  <si>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</si>
  <si>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</si>
  <si>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</si>
  <si>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</si>
  <si>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</si>
  <si>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</si>
  <si>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</si>
  <si>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</si>
  <si>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</si>
  <si>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</si>
  <si>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</si>
  <si>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</si>
  <si>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</si>
  <si>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</si>
  <si>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</si>
  <si>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</si>
  <si>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</si>
  <si>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</si>
  <si>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</si>
  <si>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</si>
  <si>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</si>
  <si>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</si>
  <si>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</si>
  <si>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</si>
  <si>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</si>
  <si>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</si>
  <si>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</si>
  <si>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</si>
  <si>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</si>
  <si>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</si>
  <si>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</si>
  <si>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</si>
  <si>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</si>
  <si>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</si>
  <si>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</si>
  <si>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</si>
  <si>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</si>
  <si>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</si>
  <si>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</si>
  <si>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</si>
  <si>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</si>
  <si>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</si>
  <si>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</si>
  <si>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</si>
  <si>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</si>
  <si>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</si>
  <si>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</si>
  <si>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</si>
  <si>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</si>
  <si>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</si>
  <si>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</si>
  <si>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</si>
  <si>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</si>
  <si>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</si>
  <si>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</si>
  <si>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</si>
  <si>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</si>
  <si>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</si>
  <si>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</si>
  <si>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</si>
  <si>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</si>
  <si>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</si>
  <si>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</si>
  <si>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</si>
  <si>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</si>
  <si>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</si>
  <si>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</si>
  <si>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</si>
  <si>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</si>
  <si>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</si>
  <si>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</si>
  <si>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</si>
  <si>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</si>
  <si>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</si>
  <si>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</si>
  <si>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</si>
  <si>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</si>
  <si>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</si>
  <si>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</si>
  <si>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</si>
  <si>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</si>
  <si>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</si>
  <si>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</si>
  <si>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</si>
  <si>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</si>
  <si>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</si>
  <si>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</si>
  <si>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</si>
  <si>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</si>
  <si>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</si>
  <si>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</si>
  <si>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</si>
  <si>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</si>
  <si>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</si>
  <si>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</si>
  <si>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</si>
  <si>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</si>
  <si>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</si>
  <si>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</si>
  <si>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</si>
  <si>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</si>
  <si>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</si>
  <si>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</si>
  <si>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</si>
  <si>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</si>
  <si>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</si>
  <si>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</si>
  <si>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</si>
  <si>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</si>
  <si>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</si>
  <si>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</si>
  <si>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</si>
  <si>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</si>
  <si>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</si>
  <si>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</si>
  <si>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</si>
  <si>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</si>
  <si>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</si>
  <si>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</si>
  <si>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</si>
  <si>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</si>
  <si>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</si>
  <si>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</si>
  <si>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</si>
  <si>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</si>
  <si>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</si>
  <si>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</si>
  <si>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</si>
  <si>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</si>
  <si>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</si>
  <si>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</si>
  <si>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</si>
  <si>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</si>
  <si>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</si>
  <si>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</si>
  <si>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</si>
  <si>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</si>
  <si>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</si>
  <si>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</si>
  <si>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</si>
  <si>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</si>
  <si>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</si>
  <si>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</si>
  <si>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</si>
  <si>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</si>
  <si>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</si>
  <si>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</si>
  <si>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</si>
  <si>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</si>
  <si>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</si>
  <si>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</si>
  <si>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</si>
  <si>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</si>
  <si>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</si>
  <si>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</si>
  <si>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</si>
  <si>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</si>
  <si>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</si>
  <si>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</si>
  <si>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</si>
  <si>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</si>
  <si>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</si>
  <si>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</si>
  <si>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</si>
  <si>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</si>
  <si>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</si>
  <si>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</si>
  <si>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</si>
  <si>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</si>
  <si>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</si>
  <si>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</si>
  <si>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</si>
  <si>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</si>
  <si>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</si>
  <si>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</si>
  <si>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</si>
  <si>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</si>
  <si>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</si>
  <si>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</si>
  <si>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</si>
  <si>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</si>
  <si>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</si>
  <si>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</si>
  <si>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</si>
  <si>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</si>
  <si>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</si>
  <si>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</si>
  <si>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</si>
  <si>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</si>
  <si>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</si>
  <si>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</si>
  <si>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</si>
  <si>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</si>
  <si>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</si>
  <si>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</si>
  <si>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</si>
  <si>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</si>
  <si>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</si>
  <si>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</si>
  <si>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</si>
  <si>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</si>
  <si>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</si>
  <si>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</si>
  <si>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</si>
  <si>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</si>
  <si>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</si>
  <si>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</si>
  <si>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</si>
  <si>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</si>
  <si>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</si>
  <si>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</si>
  <si>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</si>
  <si>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</si>
  <si>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</si>
  <si>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</si>
  <si>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</si>
  <si>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</si>
  <si>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</si>
  <si>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</si>
  <si>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</si>
  <si>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</si>
  <si>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</si>
  <si>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</si>
  <si>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</si>
  <si>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</si>
  <si>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</si>
  <si>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</si>
  <si>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</si>
  <si>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</si>
  <si>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</si>
  <si>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</si>
  <si>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</si>
  <si>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</si>
  <si>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</si>
  <si>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</si>
  <si>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</si>
  <si>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</si>
  <si>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</si>
  <si>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</si>
  <si>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</si>
  <si>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</si>
  <si>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</si>
  <si>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</si>
  <si>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</si>
  <si>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</si>
  <si>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</si>
  <si>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</si>
  <si>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</si>
  <si>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</si>
  <si>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</si>
  <si>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</si>
  <si>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</si>
  <si>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</si>
  <si>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</si>
  <si>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</si>
  <si>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</si>
  <si>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</si>
  <si>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</si>
  <si>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</si>
  <si>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</si>
  <si>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</si>
  <si>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</si>
  <si>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</si>
  <si>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</si>
  <si>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</si>
  <si>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</si>
  <si>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</si>
  <si>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</si>
  <si>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</si>
  <si>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</si>
  <si>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</si>
  <si>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</si>
  <si>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</si>
  <si>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</si>
  <si>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</si>
  <si>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</si>
  <si>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</si>
  <si>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</si>
  <si>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</si>
  <si>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</si>
  <si>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</si>
  <si>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</si>
  <si>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</si>
  <si>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</si>
  <si>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</si>
  <si>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</si>
  <si>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</si>
  <si>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</si>
  <si>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</si>
  <si>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</si>
  <si>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</si>
  <si>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</si>
  <si>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</si>
  <si>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</si>
  <si>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</si>
  <si>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</si>
  <si>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</si>
  <si>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</si>
  <si>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</si>
  <si>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</si>
  <si>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</si>
  <si>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</si>
  <si>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</si>
  <si>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</si>
  <si>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</si>
  <si>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</si>
  <si>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</si>
  <si>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</si>
  <si>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</si>
  <si>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</si>
  <si>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</si>
  <si>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</si>
  <si>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</si>
  <si>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</si>
  <si>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</si>
  <si>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</si>
  <si>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</si>
  <si>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</si>
  <si>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</si>
  <si>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</si>
  <si>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</si>
  <si>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</si>
  <si>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</si>
  <si>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</si>
  <si>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</si>
  <si>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</si>
  <si>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</si>
  <si>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</si>
  <si>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</si>
  <si>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</si>
  <si>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</si>
  <si>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</si>
  <si>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</si>
  <si>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</si>
  <si>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</si>
  <si>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</si>
  <si>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</si>
  <si>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</si>
  <si>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</si>
  <si>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</si>
  <si>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</si>
  <si>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</si>
  <si>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</si>
  <si>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</si>
  <si>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</si>
  <si>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</si>
  <si>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</si>
  <si>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</si>
  <si>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</si>
  <si>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</si>
  <si>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</si>
  <si>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</si>
  <si>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</si>
  <si>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</si>
  <si>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</si>
  <si>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</si>
  <si>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</si>
  <si>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</si>
  <si>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</si>
  <si>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</si>
  <si>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</si>
  <si>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</si>
  <si>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</si>
  <si>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</si>
  <si>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</si>
  <si>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</si>
  <si>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</si>
  <si>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</si>
  <si>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</si>
  <si>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</si>
  <si>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</si>
  <si>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</si>
  <si>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</si>
  <si>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</si>
  <si>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</si>
  <si>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</si>
  <si>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</si>
  <si>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</si>
  <si>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</si>
  <si>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</si>
  <si>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</si>
  <si>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</si>
  <si>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</si>
  <si>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</si>
  <si>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</si>
  <si>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</si>
  <si>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</si>
  <si>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</si>
  <si>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</si>
  <si>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</si>
  <si>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</si>
  <si>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</si>
  <si>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</si>
  <si>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</si>
  <si>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</si>
  <si>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</si>
  <si>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</si>
  <si>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</si>
  <si>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</si>
  <si>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</si>
  <si>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</si>
  <si>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</si>
  <si>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</si>
  <si>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</si>
  <si>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</si>
  <si>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</si>
  <si>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</si>
  <si>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</si>
  <si>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</si>
  <si>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</si>
  <si>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</si>
  <si>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</si>
  <si>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</si>
  <si>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</si>
  <si>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</si>
  <si>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</si>
  <si>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</si>
  <si>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</si>
  <si>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</si>
  <si>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</si>
  <si>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</si>
  <si>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</si>
  <si>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</si>
  <si>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</si>
  <si>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</si>
  <si>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</si>
  <si>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</si>
  <si>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</si>
  <si>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</si>
  <si>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</si>
  <si>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</si>
  <si>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</si>
  <si>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</si>
  <si>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</si>
  <si>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</si>
  <si>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</si>
  <si>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</si>
  <si>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</si>
  <si>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</si>
  <si>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</si>
  <si>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</si>
  <si>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</si>
  <si>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</si>
  <si>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</si>
  <si>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</si>
  <si>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</si>
  <si>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</si>
  <si>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</si>
  <si>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</si>
  <si>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</si>
  <si>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</si>
  <si>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</si>
  <si>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</si>
  <si>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</si>
  <si>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</si>
  <si>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</si>
  <si>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</si>
  <si>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</si>
  <si>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</si>
  <si>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</si>
  <si>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</si>
  <si>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</si>
  <si>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</si>
  <si>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</si>
  <si>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</si>
  <si>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</si>
  <si>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</si>
  <si>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</si>
  <si>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</si>
  <si>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</si>
  <si>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</si>
  <si>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</si>
  <si>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</si>
  <si>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</si>
  <si>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</si>
  <si>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</si>
  <si>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</si>
  <si>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</si>
  <si>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</si>
  <si>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</si>
  <si>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</si>
  <si>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</si>
  <si>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</si>
  <si>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</si>
  <si>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</si>
  <si>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</si>
  <si>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</si>
  <si>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</si>
  <si>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</si>
  <si>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</si>
  <si>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</si>
  <si>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</si>
  <si>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</si>
  <si>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</si>
  <si>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</si>
  <si>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</si>
  <si>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</si>
  <si>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</si>
  <si>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</si>
  <si>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</si>
  <si>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</si>
  <si>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</si>
  <si>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</si>
  <si>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</si>
  <si>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</si>
  <si>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</si>
  <si>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</si>
  <si>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</si>
  <si>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</si>
  <si>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</si>
  <si>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</si>
  <si>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</si>
  <si>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</si>
  <si>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</si>
  <si>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</si>
  <si>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</si>
  <si>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</si>
  <si>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</si>
  <si>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</si>
  <si>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</si>
  <si>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</si>
  <si>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</si>
  <si>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</si>
  <si>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</si>
  <si>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</si>
  <si>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</si>
  <si>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</si>
  <si>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</si>
  <si>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</si>
  <si>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</si>
  <si>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</si>
  <si>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</si>
  <si>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</si>
  <si>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</si>
  <si>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</si>
  <si>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</si>
  <si>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</si>
  <si>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</si>
  <si>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</si>
  <si>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</si>
  <si>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</si>
  <si>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</si>
  <si>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</si>
  <si>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</si>
  <si>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</si>
  <si>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</si>
  <si>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</si>
  <si>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</si>
  <si>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</si>
  <si>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</si>
  <si>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</si>
  <si>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</si>
  <si>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</si>
  <si>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</si>
  <si>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</si>
  <si>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</si>
  <si>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</si>
  <si>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</si>
  <si>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</si>
  <si>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</si>
  <si>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</si>
  <si>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</si>
  <si>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</si>
  <si>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</si>
  <si>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</si>
  <si>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</si>
  <si>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</si>
  <si>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</si>
  <si>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</si>
  <si>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</si>
  <si>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</si>
  <si>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</si>
  <si>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</si>
  <si>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</si>
  <si>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</si>
  <si>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</si>
  <si>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</si>
  <si>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</si>
  <si>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</si>
  <si>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</si>
  <si>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</si>
  <si>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</si>
  <si>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</si>
  <si>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</si>
  <si>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</si>
  <si>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</si>
  <si>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</si>
  <si>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</si>
  <si>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</si>
  <si>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</si>
  <si>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</si>
  <si>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</si>
  <si>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</si>
  <si>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</si>
  <si>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</si>
  <si>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</si>
  <si>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</si>
  <si>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</si>
  <si>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</si>
  <si>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</si>
  <si>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</si>
  <si>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</si>
  <si>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</si>
  <si>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</si>
  <si>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</si>
  <si>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</si>
  <si>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</si>
  <si>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</si>
  <si>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</si>
  <si>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</si>
  <si>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</si>
  <si>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</si>
  <si>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</si>
  <si>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</si>
  <si>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</si>
  <si>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</si>
  <si>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</si>
  <si>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</si>
  <si>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</si>
  <si>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</si>
  <si>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</si>
  <si>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</si>
  <si>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</si>
  <si>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</si>
  <si>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</si>
  <si>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</si>
  <si>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</si>
  <si>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</si>
  <si>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</si>
  <si>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</si>
  <si>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</si>
  <si>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</si>
  <si>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</si>
  <si>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</si>
  <si>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</si>
  <si>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</si>
  <si>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</si>
  <si>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</si>
  <si>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</si>
  <si>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</si>
  <si>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</si>
  <si>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</si>
  <si>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</si>
  <si>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</si>
  <si>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</si>
  <si>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</si>
  <si>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</si>
  <si>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</si>
  <si>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</si>
  <si>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</si>
  <si>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</si>
  <si>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</si>
  <si>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</si>
  <si>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</si>
  <si>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</si>
  <si>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</si>
  <si>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</si>
  <si>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</si>
  <si>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</si>
  <si>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</si>
  <si>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</si>
  <si>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</si>
  <si>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</si>
  <si>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</si>
  <si>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</si>
  <si>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</si>
  <si>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</si>
  <si>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</si>
  <si>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</si>
  <si>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</si>
  <si>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</si>
  <si>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</si>
  <si>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</si>
  <si>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</si>
  <si>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</si>
  <si>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</si>
  <si>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</si>
  <si>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</si>
  <si>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</si>
  <si>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</si>
  <si>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</si>
  <si>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</si>
  <si>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</si>
  <si>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</si>
  <si>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</si>
  <si>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</si>
  <si>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</si>
  <si>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</si>
  <si>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</si>
  <si>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</si>
  <si>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</si>
  <si>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</si>
  <si>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</si>
  <si>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</si>
  <si>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</si>
  <si>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</si>
  <si>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</si>
  <si>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</si>
  <si>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</si>
  <si>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</si>
  <si>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</si>
  <si>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</si>
  <si>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</si>
  <si>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</si>
  <si>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</si>
  <si>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</si>
  <si>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</si>
  <si>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</si>
  <si>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</si>
  <si>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</si>
  <si>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</si>
  <si>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</si>
  <si>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</si>
  <si>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</si>
  <si>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</si>
  <si>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</si>
  <si>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</si>
  <si>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</si>
  <si>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</si>
  <si>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</si>
  <si>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</si>
  <si>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</si>
  <si>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</si>
  <si>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</si>
  <si>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</si>
  <si>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</si>
  <si>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</si>
  <si>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</si>
  <si>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</si>
  <si>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</si>
  <si>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</si>
  <si>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</si>
  <si>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</si>
  <si>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</si>
  <si>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</si>
  <si>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</si>
  <si>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</si>
  <si>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</si>
  <si>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</si>
  <si>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</si>
  <si>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</si>
  <si>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</si>
  <si>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</si>
  <si>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</si>
  <si>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</si>
  <si>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</si>
  <si>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</si>
  <si>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</si>
  <si>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</si>
  <si>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</si>
  <si>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</si>
  <si>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</si>
  <si>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</si>
  <si>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</si>
  <si>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</si>
  <si>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</si>
  <si>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</si>
  <si>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</si>
  <si>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</si>
  <si>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</si>
  <si>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</si>
  <si>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</si>
  <si>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</si>
  <si>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</si>
  <si>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</si>
  <si>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</si>
  <si>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</si>
  <si>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</si>
  <si>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</si>
  <si>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</si>
  <si>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</si>
  <si>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</si>
  <si>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</si>
  <si>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</si>
  <si>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</si>
  <si>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</si>
  <si>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</si>
  <si>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</si>
  <si>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</si>
  <si>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</si>
  <si>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</si>
  <si>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</si>
  <si>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</si>
  <si>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</si>
  <si>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</si>
  <si>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</si>
  <si>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</si>
  <si>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</si>
  <si>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</si>
  <si>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</si>
  <si>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</si>
  <si>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</si>
  <si>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</si>
  <si>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</si>
  <si>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</si>
  <si>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</si>
  <si>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</si>
  <si>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</si>
  <si>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</si>
  <si>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</si>
  <si>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</si>
  <si>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</si>
  <si>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</si>
  <si>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</si>
  <si>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</si>
  <si>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</si>
  <si>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</si>
  <si>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</si>
  <si>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</si>
  <si>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</si>
  <si>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</si>
  <si>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</si>
  <si>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</si>
  <si>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</si>
  <si>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</si>
  <si>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</si>
  <si>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</si>
  <si>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</si>
  <si>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</si>
  <si>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</si>
  <si>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</si>
  <si>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</si>
  <si>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</si>
  <si>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</si>
  <si>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</si>
  <si>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</si>
  <si>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</si>
  <si>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</si>
  <si>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</si>
  <si>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</si>
  <si>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</si>
  <si>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</si>
  <si>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</si>
  <si>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</si>
  <si>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</si>
  <si>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</si>
  <si>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</si>
  <si>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</si>
  <si>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</si>
  <si>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</si>
  <si>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</si>
  <si>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</si>
  <si>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</si>
  <si>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</si>
  <si>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</si>
  <si>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</si>
  <si>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</si>
  <si>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</si>
  <si>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</si>
  <si>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</si>
  <si>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</si>
  <si>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</si>
  <si>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</si>
  <si>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</si>
  <si>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</si>
  <si>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</si>
  <si>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</si>
  <si>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</si>
  <si>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</si>
  <si>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</si>
  <si>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</si>
  <si>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</si>
  <si>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</si>
  <si>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</si>
  <si>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</si>
  <si>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</si>
  <si>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</si>
  <si>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</si>
  <si>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</si>
  <si>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</si>
  <si>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</si>
  <si>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</si>
  <si>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</si>
  <si>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</si>
  <si>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</si>
  <si>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</si>
  <si>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</si>
  <si>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</si>
  <si>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</si>
  <si>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</si>
  <si>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</si>
  <si>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</si>
  <si>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</si>
  <si>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</si>
  <si>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</si>
  <si>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</si>
  <si>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</si>
  <si>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</si>
  <si>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</si>
  <si>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</si>
  <si>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</si>
  <si>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</si>
  <si>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</si>
  <si>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</si>
  <si>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</si>
  <si>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</si>
  <si>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</si>
  <si>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</si>
  <si>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</si>
  <si>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</si>
  <si>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</si>
  <si>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</si>
  <si>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</si>
  <si>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</si>
  <si>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</si>
  <si>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</si>
  <si>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</si>
  <si>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</si>
  <si>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</si>
  <si>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</si>
  <si>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</si>
  <si>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</si>
  <si>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</si>
  <si>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</si>
  <si>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</si>
  <si>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</si>
  <si>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</si>
  <si>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</si>
  <si>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</si>
  <si>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</si>
  <si>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</si>
  <si>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</si>
  <si>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</si>
  <si>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</si>
  <si>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</si>
  <si>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</si>
  <si>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</si>
  <si>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</si>
  <si>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</si>
  <si>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</si>
  <si>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</si>
  <si>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</si>
  <si>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</si>
  <si>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</si>
  <si>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</si>
  <si>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</si>
  <si>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</si>
  <si>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</si>
  <si>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</si>
  <si>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</si>
  <si>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</si>
  <si>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</si>
  <si>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</si>
  <si>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</si>
  <si>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</si>
  <si>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</si>
  <si>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</si>
  <si>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</si>
  <si>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</si>
  <si>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</si>
  <si>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</si>
  <si>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</si>
  <si>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</si>
  <si>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</si>
  <si>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</si>
  <si>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</si>
  <si>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</si>
  <si>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</si>
  <si>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</si>
  <si>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</si>
  <si>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</si>
  <si>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</si>
  <si>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</si>
  <si>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</si>
  <si>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</si>
  <si>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</si>
  <si>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</si>
  <si>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</si>
  <si>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</si>
  <si>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</si>
  <si>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</si>
  <si>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</si>
  <si>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</si>
  <si>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</si>
  <si>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</si>
  <si>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</si>
  <si>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</si>
  <si>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</si>
  <si>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</si>
  <si>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</si>
  <si>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</si>
  <si>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</si>
  <si>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</si>
  <si>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</si>
  <si>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</si>
  <si>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</si>
  <si>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</si>
  <si>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</si>
  <si>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</si>
  <si>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</si>
  <si>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</si>
  <si>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</si>
  <si>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</si>
  <si>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</si>
  <si>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</si>
  <si>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</si>
  <si>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</si>
  <si>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</si>
  <si>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</si>
  <si>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</si>
  <si>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</si>
  <si>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</si>
  <si>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</si>
  <si>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</si>
  <si>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</si>
  <si>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</si>
  <si>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</si>
  <si>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</si>
  <si>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</si>
  <si>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</si>
  <si>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</si>
  <si>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</si>
  <si>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</si>
  <si>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</si>
  <si>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</si>
  <si>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</si>
  <si>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</si>
  <si>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</si>
  <si>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</si>
  <si>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</si>
  <si>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</si>
  <si>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</si>
  <si>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</si>
  <si>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</si>
  <si>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</si>
  <si>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</si>
  <si>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</si>
  <si>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</si>
  <si>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</si>
  <si>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</si>
  <si>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</si>
  <si>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</si>
  <si>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</si>
  <si>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</si>
  <si>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</si>
  <si>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</si>
  <si>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</si>
  <si>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</si>
  <si>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</si>
  <si>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</si>
  <si>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</si>
  <si>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</si>
  <si>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</si>
  <si>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</si>
  <si>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</si>
  <si>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</si>
  <si>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</si>
  <si>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</si>
  <si>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</si>
  <si>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</si>
  <si>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</si>
  <si>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</si>
  <si>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</si>
  <si>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</si>
  <si>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</si>
  <si>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</si>
  <si>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</si>
  <si>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</si>
  <si>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</si>
  <si>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</si>
  <si>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</si>
  <si>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</si>
  <si>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</si>
  <si>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</si>
  <si>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</si>
  <si>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</si>
  <si>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</si>
  <si>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</si>
  <si>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</si>
  <si>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</si>
  <si>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</si>
  <si>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</si>
  <si>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</si>
  <si>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</si>
  <si>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</si>
  <si>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</si>
  <si>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</si>
  <si>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</si>
  <si>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</si>
  <si>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</si>
  <si>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</si>
  <si>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</si>
  <si>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</si>
  <si>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</si>
  <si>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</si>
  <si>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</si>
  <si>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</si>
  <si>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</si>
  <si>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</si>
  <si>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</si>
  <si>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</si>
  <si>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</si>
  <si>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</si>
  <si>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</si>
  <si>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</si>
  <si>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</si>
  <si>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</si>
  <si>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</si>
  <si>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</si>
  <si>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</si>
  <si>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</si>
  <si>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</si>
  <si>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</si>
  <si>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</si>
  <si>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</si>
  <si>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</si>
  <si>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</si>
  <si>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</si>
  <si>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</si>
  <si>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</si>
  <si>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</si>
  <si>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</si>
  <si>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</si>
  <si>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</si>
  <si>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</si>
  <si>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</si>
  <si>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</si>
  <si>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</si>
  <si>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</si>
  <si>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</si>
  <si>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</si>
  <si>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</si>
  <si>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</si>
  <si>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</si>
  <si>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</si>
  <si>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</si>
  <si>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</si>
  <si>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</si>
  <si>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</si>
  <si>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</si>
  <si>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</si>
  <si>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</si>
  <si>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</si>
  <si>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</si>
  <si>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</si>
  <si>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</si>
  <si>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</si>
  <si>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</si>
  <si>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</si>
  <si>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</si>
  <si>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</si>
  <si>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</si>
  <si>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</si>
  <si>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</si>
  <si>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</si>
  <si>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</si>
  <si>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</si>
  <si>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</si>
  <si>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</si>
  <si>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</si>
  <si>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</si>
  <si>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</si>
  <si>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</si>
  <si>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</si>
  <si>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</si>
  <si>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</si>
  <si>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</si>
  <si>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</si>
  <si>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</si>
  <si>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</si>
  <si>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</si>
  <si>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</si>
  <si>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</si>
  <si>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</si>
  <si>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</si>
  <si>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</si>
  <si>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</si>
  <si>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</si>
  <si>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</si>
  <si>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</si>
  <si>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</si>
  <si>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</si>
  <si>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</si>
  <si>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</si>
  <si>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</si>
  <si>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</si>
  <si>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</si>
  <si>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</si>
  <si>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</si>
  <si>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</si>
  <si>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</si>
  <si>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</si>
  <si>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</si>
  <si>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</si>
  <si>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</si>
  <si>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</si>
  <si>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</si>
  <si>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</si>
  <si>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</si>
  <si>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</si>
  <si>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</si>
  <si>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</si>
  <si>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</si>
  <si>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</si>
  <si>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</si>
  <si>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</si>
  <si>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</si>
  <si>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</si>
  <si>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</si>
  <si>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</si>
  <si>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</si>
  <si>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</si>
  <si>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</si>
  <si>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</si>
  <si>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</si>
  <si>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</si>
  <si>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</si>
  <si>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</si>
  <si>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</si>
  <si>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</si>
  <si>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</si>
  <si>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</si>
  <si>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</si>
  <si>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</si>
  <si>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</si>
  <si>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</si>
  <si>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</si>
  <si>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</si>
  <si>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</si>
  <si>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</si>
  <si>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</si>
  <si>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</si>
  <si>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</si>
  <si>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</si>
  <si>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</si>
  <si>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</si>
  <si>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</si>
  <si>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</si>
  <si>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</si>
  <si>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</si>
  <si>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</si>
  <si>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</si>
  <si>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</si>
  <si>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</si>
  <si>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</si>
  <si>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</si>
  <si>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</si>
  <si>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</si>
  <si>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</si>
  <si>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</si>
  <si>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</si>
  <si>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</si>
  <si>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</si>
  <si>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</si>
  <si>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</si>
  <si>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</si>
  <si>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</si>
  <si>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</si>
  <si>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</si>
  <si>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</si>
  <si>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</si>
  <si>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</si>
  <si>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</si>
  <si>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</si>
  <si>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</si>
  <si>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</si>
  <si>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</si>
  <si>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</si>
  <si>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</si>
  <si>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</si>
  <si>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</si>
  <si>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</si>
  <si>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</si>
  <si>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</si>
  <si>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</si>
  <si>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</si>
  <si>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</si>
  <si>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</si>
  <si>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</si>
  <si>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</si>
  <si>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</si>
  <si>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</si>
  <si>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</si>
  <si>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</si>
  <si>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</si>
  <si>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</si>
  <si>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</si>
  <si>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</si>
  <si>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</si>
  <si>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</si>
  <si>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</si>
  <si>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</si>
  <si>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</si>
  <si>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</si>
  <si>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</si>
  <si>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</si>
  <si>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</si>
  <si>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</si>
  <si>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</si>
  <si>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</si>
  <si>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</si>
  <si>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</si>
  <si>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</si>
  <si>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</si>
  <si>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</si>
  <si>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</si>
  <si>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</si>
  <si>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</si>
  <si>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</si>
  <si>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</si>
  <si>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</si>
  <si>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</si>
  <si>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</si>
  <si>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</si>
  <si>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</si>
  <si>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</si>
  <si>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</si>
  <si>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</si>
  <si>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</si>
  <si>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</si>
  <si>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</si>
  <si>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</si>
  <si>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</si>
  <si>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</si>
  <si>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</si>
  <si>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</si>
  <si>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</si>
  <si>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</si>
  <si>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</si>
  <si>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</si>
  <si>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</si>
  <si>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</si>
  <si>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</si>
  <si>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</si>
  <si>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</si>
  <si>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</si>
  <si>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</si>
  <si>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</si>
  <si>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</si>
  <si>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</si>
  <si>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</si>
  <si>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</si>
  <si>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</si>
  <si>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</si>
  <si>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</si>
  <si>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</si>
  <si>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</si>
  <si>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</si>
  <si>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</si>
  <si>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</si>
  <si>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</si>
  <si>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</si>
  <si>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</si>
  <si>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</si>
  <si>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</si>
  <si>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</si>
  <si>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</si>
  <si>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</si>
  <si>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</si>
  <si>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</si>
  <si>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</si>
  <si>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</si>
  <si>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</si>
  <si>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</si>
  <si>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</si>
  <si>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</si>
  <si>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</si>
  <si>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</si>
  <si>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</si>
  <si>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</si>
  <si>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</si>
  <si>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</si>
  <si>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</si>
  <si>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</si>
  <si>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</si>
  <si>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</si>
  <si>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</si>
  <si>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</si>
  <si>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</si>
  <si>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</si>
  <si>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</si>
  <si>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</si>
  <si>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</si>
  <si>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</si>
  <si>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</si>
  <si>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</si>
  <si>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</si>
  <si>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</si>
  <si>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</si>
  <si>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</si>
  <si>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</si>
  <si>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</si>
  <si>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</si>
  <si>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</si>
  <si>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</si>
  <si>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</si>
  <si>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</si>
  <si>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</si>
  <si>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</si>
  <si>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</si>
  <si>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</si>
  <si>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</si>
  <si>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</si>
  <si>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</si>
  <si>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</si>
  <si>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</si>
  <si>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</si>
  <si>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</si>
  <si>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</si>
  <si>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</si>
  <si>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</si>
  <si>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</si>
  <si>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</si>
  <si>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</si>
  <si>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</si>
  <si>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</si>
  <si>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</si>
  <si>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</si>
  <si>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</si>
  <si>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</si>
  <si>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</si>
  <si>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</si>
  <si>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</si>
  <si>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</si>
  <si>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</si>
  <si>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</si>
  <si>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</si>
  <si>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</si>
  <si>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</si>
  <si>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</si>
  <si>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</si>
  <si>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</si>
  <si>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</si>
  <si>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</si>
  <si>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</si>
  <si>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</si>
  <si>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</si>
  <si>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</si>
  <si>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</si>
  <si>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</si>
  <si>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</si>
  <si>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</si>
  <si>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</si>
  <si>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</si>
  <si>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</si>
  <si>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</si>
  <si>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</si>
  <si>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</si>
  <si>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</si>
  <si>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</si>
  <si>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</si>
  <si>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</si>
  <si>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</si>
  <si>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</si>
  <si>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</si>
  <si>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</si>
  <si>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</si>
  <si>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</si>
  <si>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</si>
  <si>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</si>
  <si>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</si>
  <si>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</si>
  <si>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</si>
  <si>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</si>
  <si>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</si>
  <si>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</si>
  <si>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</si>
  <si>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</si>
  <si>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</si>
  <si>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</si>
  <si>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</si>
  <si>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</si>
  <si>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</si>
  <si>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</si>
  <si>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</si>
  <si>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</si>
  <si>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</si>
  <si>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</si>
  <si>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</si>
  <si>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</si>
  <si>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</si>
  <si>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</si>
  <si>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</si>
  <si>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</si>
  <si>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</si>
  <si>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</si>
  <si>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</si>
  <si>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</si>
  <si>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</si>
  <si>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</si>
  <si>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</si>
  <si>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</si>
  <si>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</si>
  <si>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</si>
  <si>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</si>
  <si>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</si>
  <si>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</si>
  <si>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</si>
  <si>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</si>
  <si>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</si>
  <si>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</si>
  <si>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</si>
  <si>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</si>
  <si>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</si>
  <si>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</si>
  <si>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</si>
  <si>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</si>
  <si>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</si>
  <si>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</si>
  <si>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</si>
  <si>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</si>
  <si>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</si>
  <si>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</si>
  <si>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</si>
  <si>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</si>
  <si>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</si>
  <si>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</si>
  <si>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</si>
  <si>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</si>
  <si>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</si>
  <si>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</si>
  <si>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</si>
  <si>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</si>
  <si>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</si>
  <si>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</si>
  <si>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</si>
  <si>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</si>
  <si>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</si>
  <si>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</si>
  <si>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</si>
  <si>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</si>
  <si>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</si>
  <si>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</si>
  <si>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</si>
  <si>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</si>
  <si>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</si>
  <si>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</si>
  <si>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</si>
  <si>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</si>
  <si>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</si>
  <si>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</si>
  <si>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</si>
  <si>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</si>
  <si>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</si>
  <si>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</si>
  <si>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</si>
  <si>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</si>
  <si>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</si>
  <si>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</si>
  <si>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</si>
  <si>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</si>
  <si>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</si>
  <si>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</si>
  <si>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</si>
  <si>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</si>
  <si>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</si>
  <si>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</si>
  <si>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</si>
  <si>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</si>
  <si>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</si>
  <si>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</si>
  <si>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</si>
  <si>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</si>
  <si>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</si>
  <si>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</si>
  <si>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</si>
  <si>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</si>
  <si>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</si>
  <si>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</si>
  <si>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</si>
  <si>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</si>
  <si>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</si>
  <si>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</si>
  <si>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</si>
  <si>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</si>
  <si>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</si>
  <si>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</si>
  <si>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</si>
  <si>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</si>
  <si>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</si>
  <si>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</si>
  <si>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</si>
  <si>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</si>
  <si>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</si>
  <si>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</si>
  <si>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</si>
  <si>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</si>
  <si>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</si>
  <si>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</si>
  <si>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</si>
  <si>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</si>
  <si>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</si>
  <si>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</si>
  <si>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</si>
  <si>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</si>
  <si>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</si>
  <si>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</si>
  <si>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</si>
  <si>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</si>
  <si>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</si>
  <si>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</si>
  <si>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</si>
  <si>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</si>
  <si>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</si>
  <si>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</si>
  <si>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</si>
  <si>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</si>
  <si>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</si>
  <si>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</si>
  <si>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</si>
  <si>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</si>
  <si>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</si>
  <si>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</si>
  <si>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</si>
  <si>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</si>
  <si>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</si>
  <si>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</si>
  <si>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</si>
  <si>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</si>
  <si>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</si>
  <si>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</si>
  <si>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</si>
  <si>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</si>
  <si>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</si>
  <si>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</si>
  <si>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</si>
  <si>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</si>
  <si>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</si>
  <si>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</si>
  <si>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</si>
  <si>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</si>
  <si>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</si>
  <si>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</si>
  <si>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</si>
  <si>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</si>
  <si>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</si>
  <si>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</si>
  <si>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</si>
  <si>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</si>
  <si>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</si>
  <si>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</si>
  <si>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</si>
  <si>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</si>
  <si>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</si>
  <si>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</si>
  <si>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</si>
  <si>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</si>
  <si>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</si>
  <si>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</si>
  <si>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</si>
  <si>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</si>
  <si>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</si>
  <si>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</si>
  <si>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</si>
  <si>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</si>
  <si>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</si>
  <si>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</si>
  <si>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</si>
  <si>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</si>
  <si>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</si>
  <si>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</si>
  <si>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</si>
  <si>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</si>
  <si>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</si>
  <si>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</si>
  <si>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</si>
  <si>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</si>
  <si>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</si>
  <si>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</si>
  <si>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</si>
  <si>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</si>
  <si>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</si>
  <si>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</si>
  <si>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</si>
  <si>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</si>
  <si>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</si>
  <si>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</si>
  <si>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</si>
  <si>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</si>
  <si>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</si>
  <si>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</si>
  <si>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</si>
  <si>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</si>
  <si>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</si>
  <si>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</si>
  <si>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</si>
  <si>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</si>
  <si>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</si>
  <si>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</si>
  <si>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</si>
  <si>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</si>
  <si>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</si>
  <si>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</si>
  <si>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</si>
  <si>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</si>
  <si>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</si>
  <si>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</si>
  <si>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</si>
  <si>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</si>
  <si>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</si>
  <si>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</si>
  <si>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</si>
  <si>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</si>
  <si>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</si>
  <si>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</si>
  <si>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</si>
  <si>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</si>
  <si>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</si>
  <si>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</si>
  <si>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</si>
  <si>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</si>
  <si>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</si>
  <si>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</si>
  <si>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</si>
  <si>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</si>
  <si>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</si>
  <si>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</si>
  <si>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</si>
  <si>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</si>
  <si>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</si>
  <si>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</si>
  <si>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</si>
  <si>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</si>
  <si>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</si>
  <si>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</si>
  <si>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</si>
  <si>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</si>
  <si>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</si>
  <si>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</si>
  <si>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</si>
  <si>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</si>
  <si>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</si>
  <si>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</si>
  <si>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</si>
  <si>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</si>
  <si>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</si>
  <si>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</si>
  <si>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</si>
  <si>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</si>
  <si>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</si>
  <si>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</si>
  <si>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</si>
  <si>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</si>
  <si>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</si>
  <si>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</si>
  <si>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</si>
  <si>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</si>
  <si>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</si>
  <si>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</si>
  <si>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</si>
  <si>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</si>
  <si>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</si>
  <si>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</si>
  <si>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</si>
  <si>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</si>
  <si>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</si>
  <si>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</si>
  <si>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</si>
  <si>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</si>
  <si>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</si>
  <si>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</si>
  <si>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</si>
  <si>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</si>
  <si>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</si>
  <si>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</si>
  <si>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</si>
  <si>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</si>
  <si>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</si>
  <si>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</si>
  <si>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</si>
  <si>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</si>
  <si>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</si>
  <si>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</si>
  <si>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</si>
  <si>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</si>
  <si>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</si>
  <si>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</si>
  <si>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</si>
  <si>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</si>
  <si>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</si>
  <si>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</si>
  <si>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</si>
  <si>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</si>
  <si>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</si>
  <si>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</si>
  <si>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</si>
  <si>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</si>
  <si>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</si>
  <si>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</si>
  <si>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</si>
  <si>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</si>
  <si>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</si>
  <si>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</si>
  <si>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</si>
  <si>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</si>
  <si>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</si>
  <si>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</si>
  <si>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</si>
  <si>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</si>
  <si>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</si>
  <si>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</si>
  <si>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</si>
  <si>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</si>
  <si>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</si>
  <si>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</si>
  <si>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</si>
  <si>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</si>
  <si>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</si>
  <si>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</si>
  <si>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</si>
  <si>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</si>
  <si>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</si>
  <si>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</si>
  <si>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</si>
  <si>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</si>
  <si>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</si>
  <si>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</si>
  <si>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</si>
  <si>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</si>
  <si>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</si>
  <si>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</si>
  <si>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</si>
  <si>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</si>
  <si>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</si>
  <si>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</si>
  <si>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</si>
  <si>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</si>
  <si>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</si>
  <si>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</si>
  <si>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</si>
  <si>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</si>
  <si>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</si>
  <si>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</si>
  <si>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</si>
  <si>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</si>
  <si>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</si>
  <si>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</si>
  <si>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</si>
  <si>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</si>
  <si>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</si>
  <si>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</si>
  <si>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</si>
  <si>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</si>
  <si>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</si>
  <si>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</si>
  <si>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</si>
  <si>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</si>
  <si>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</si>
  <si>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</si>
  <si>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</si>
  <si>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</si>
  <si>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</si>
  <si>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</si>
  <si>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</si>
  <si>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</si>
  <si>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</si>
  <si>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</si>
  <si>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</si>
  <si>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</si>
  <si>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</si>
  <si>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</si>
  <si>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</si>
  <si>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</si>
  <si>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</si>
  <si>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</si>
  <si>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</si>
  <si>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</si>
  <si>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</si>
  <si>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</si>
  <si>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</si>
  <si>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</si>
  <si>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</si>
  <si>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</si>
  <si>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</si>
  <si>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</si>
  <si>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</si>
  <si>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</si>
  <si>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</si>
  <si>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</si>
  <si>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</si>
  <si>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</si>
  <si>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</si>
  <si>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</si>
  <si>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</si>
  <si>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</si>
  <si>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</si>
  <si>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</si>
  <si>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</si>
  <si>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</si>
  <si>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</si>
  <si>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</si>
  <si>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</si>
  <si>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</si>
  <si>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</si>
  <si>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</si>
  <si>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</si>
  <si>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</si>
  <si>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</si>
  <si>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</si>
  <si>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</si>
  <si>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</si>
  <si>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</si>
  <si>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</si>
  <si>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</si>
  <si>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</si>
  <si>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</si>
  <si>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</si>
  <si>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</si>
  <si>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</si>
  <si>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</si>
  <si>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</si>
  <si>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</si>
  <si>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</si>
  <si>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</si>
  <si>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</si>
  <si>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</si>
  <si>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</si>
  <si>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</si>
  <si>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</si>
  <si>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</si>
  <si>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</si>
  <si>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</si>
  <si>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</si>
  <si>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</si>
  <si>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</si>
  <si>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</si>
  <si>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</si>
  <si>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</si>
  <si>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</si>
  <si>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</si>
  <si>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</si>
  <si>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</si>
  <si>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</si>
  <si>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</si>
  <si>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</si>
  <si>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</si>
  <si>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</si>
  <si>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</si>
  <si>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</si>
  <si>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</si>
  <si>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</si>
  <si>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</si>
  <si>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</si>
  <si>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</si>
  <si>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</si>
  <si>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</si>
  <si>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</si>
  <si>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</si>
  <si>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</si>
  <si>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</si>
  <si>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</si>
  <si>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</si>
  <si>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</si>
  <si>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</si>
  <si>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</si>
  <si>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</si>
  <si>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</si>
  <si>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</si>
  <si>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</si>
  <si>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</si>
  <si>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</si>
  <si>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</si>
  <si>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</si>
  <si>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</si>
  <si>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</si>
  <si>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</si>
  <si>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</si>
  <si>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</si>
  <si>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</si>
  <si>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</si>
  <si>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</si>
  <si>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</si>
  <si>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</si>
  <si>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</si>
  <si>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</si>
  <si>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</si>
  <si>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</si>
  <si>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</si>
  <si>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</si>
  <si>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</si>
  <si>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</si>
  <si>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</si>
  <si>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</si>
  <si>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</si>
  <si>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</si>
  <si>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</si>
  <si>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</si>
  <si>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</si>
  <si>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</si>
  <si>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</si>
  <si>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</si>
  <si>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</si>
  <si>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</si>
  <si>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</si>
  <si>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</si>
  <si>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</si>
  <si>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</si>
  <si>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</si>
  <si>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</si>
  <si>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</si>
  <si>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</si>
  <si>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</si>
  <si>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</si>
  <si>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</si>
  <si>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</si>
  <si>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</si>
  <si>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</si>
  <si>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</si>
  <si>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</si>
  <si>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</si>
  <si>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</si>
  <si>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</si>
  <si>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</si>
  <si>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</si>
  <si>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</si>
  <si>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</si>
  <si>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</si>
  <si>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</si>
  <si>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</si>
  <si>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</si>
  <si>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</si>
  <si>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</si>
  <si>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</si>
  <si>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</si>
  <si>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</si>
  <si>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</si>
  <si>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</si>
  <si>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</si>
  <si>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</si>
  <si>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</si>
  <si>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</si>
  <si>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</si>
  <si>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</si>
  <si>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</si>
  <si>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</si>
  <si>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</si>
  <si>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</si>
  <si>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</si>
  <si>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</si>
  <si>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</si>
  <si>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</si>
  <si>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</si>
  <si>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</si>
  <si>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</si>
  <si>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</si>
  <si>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</si>
  <si>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</si>
  <si>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</si>
  <si>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</si>
  <si>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</si>
  <si>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</si>
  <si>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</si>
  <si>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</si>
  <si>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</si>
  <si>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</si>
  <si>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</si>
  <si>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</si>
  <si>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</si>
  <si>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</si>
  <si>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</si>
  <si>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</si>
  <si>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</si>
  <si>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</si>
  <si>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</si>
  <si>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</si>
  <si>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</si>
  <si>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</si>
  <si>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</si>
  <si>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</si>
  <si>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</si>
  <si>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</si>
  <si>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</si>
  <si>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</si>
  <si>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</si>
  <si>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</si>
  <si>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</si>
  <si>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</si>
  <si>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</si>
  <si>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</si>
  <si>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</si>
  <si>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</si>
  <si>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</si>
  <si>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</si>
  <si>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</si>
  <si>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</si>
  <si>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</si>
  <si>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</si>
  <si>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</si>
  <si>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</si>
  <si>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</si>
  <si>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</si>
  <si>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</si>
  <si>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</si>
  <si>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</si>
  <si>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</si>
  <si>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</si>
  <si>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</si>
  <si>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</si>
  <si>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</si>
  <si>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</si>
  <si>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</si>
  <si>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</si>
  <si>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</si>
  <si>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</si>
  <si>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</si>
  <si>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</si>
  <si>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</si>
  <si>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</si>
  <si>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</si>
  <si>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</si>
  <si>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</si>
  <si>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</si>
  <si>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</si>
  <si>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</si>
  <si>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</si>
  <si>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</si>
  <si>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</si>
  <si>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</si>
  <si>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</si>
  <si>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</si>
  <si>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</si>
  <si>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</si>
  <si>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</si>
  <si>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</si>
  <si>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</si>
  <si>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</si>
  <si>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</si>
  <si>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</si>
  <si>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</si>
  <si>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</si>
  <si>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</si>
  <si>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</si>
  <si>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</si>
  <si>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</si>
  <si>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</si>
  <si>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</si>
  <si>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</si>
  <si>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</si>
  <si>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</si>
  <si>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</si>
  <si>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</si>
  <si>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</si>
  <si>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</si>
  <si>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</si>
  <si>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</si>
  <si>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</si>
  <si>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</si>
  <si>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</si>
  <si>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</si>
  <si>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</si>
  <si>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</si>
  <si>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</si>
  <si>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</si>
  <si>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</si>
  <si>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</si>
  <si>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</si>
  <si>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</si>
  <si>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</si>
  <si>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</si>
  <si>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</si>
  <si>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</si>
  <si>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</si>
  <si>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</si>
  <si>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</si>
  <si>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</si>
  <si>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</si>
  <si>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</si>
  <si>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</si>
  <si>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</si>
  <si>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</si>
  <si>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</si>
  <si>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</si>
  <si>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</si>
  <si>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</si>
  <si>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</si>
  <si>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</si>
  <si>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</si>
  <si>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</si>
  <si>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</si>
  <si>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</si>
  <si>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</si>
  <si>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</si>
  <si>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</si>
  <si>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</si>
  <si>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</si>
  <si>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</si>
  <si>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</si>
  <si>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</si>
  <si>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</si>
  <si>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</si>
  <si>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</si>
  <si>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</si>
  <si>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</si>
  <si>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</si>
  <si>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</si>
  <si>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</si>
  <si>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</si>
  <si>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</si>
  <si>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</si>
  <si>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</si>
  <si>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</si>
  <si>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</si>
  <si>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</si>
  <si>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</si>
  <si>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</si>
  <si>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</si>
  <si>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</si>
  <si>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</si>
  <si>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</si>
  <si>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</si>
  <si>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</si>
  <si>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</si>
  <si>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</si>
  <si>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</si>
  <si>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</si>
  <si>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</si>
  <si>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</si>
  <si>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</si>
  <si>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</si>
  <si>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</si>
  <si>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</si>
  <si>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</si>
  <si>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</si>
  <si>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</si>
  <si>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</si>
  <si>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</si>
  <si>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</si>
  <si>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</si>
  <si>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</si>
  <si>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</si>
  <si>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</si>
  <si>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</si>
  <si>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</si>
  <si>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</si>
  <si>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</si>
  <si>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</si>
  <si>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</si>
  <si>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</si>
  <si>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</si>
  <si>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</si>
  <si>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</si>
  <si>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</si>
  <si>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</si>
  <si>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</si>
  <si>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</si>
  <si>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</si>
  <si>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</si>
  <si>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</si>
  <si>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</si>
  <si>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</si>
  <si>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</si>
  <si>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</si>
  <si>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</si>
  <si>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</si>
  <si>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</si>
  <si>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</si>
  <si>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</si>
  <si>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</si>
  <si>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</si>
  <si>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</si>
  <si>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</si>
  <si>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</si>
  <si>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</si>
  <si>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</si>
  <si>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</si>
  <si>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</si>
  <si>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</si>
  <si>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</si>
  <si>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</si>
  <si>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</si>
  <si>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</si>
  <si>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</si>
  <si>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</si>
  <si>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</si>
  <si>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</si>
  <si>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</si>
  <si>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</si>
  <si>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</si>
  <si>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</si>
  <si>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</si>
  <si>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</si>
  <si>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</si>
  <si>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</si>
  <si>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</si>
  <si>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</si>
  <si>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</si>
  <si>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</si>
  <si>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</si>
  <si>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</si>
  <si>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</si>
  <si>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</si>
  <si>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</si>
  <si>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</si>
  <si>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</si>
  <si>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</si>
  <si>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</si>
  <si>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</si>
  <si>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</si>
  <si>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</si>
  <si>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</si>
  <si>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</si>
  <si>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</si>
  <si>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</si>
  <si>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</si>
  <si>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</si>
  <si>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</si>
  <si>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</si>
  <si>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</si>
  <si>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</si>
  <si>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</si>
  <si>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</si>
  <si>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</si>
  <si>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</si>
  <si>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</si>
  <si>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</si>
  <si>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</si>
  <si>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</si>
  <si>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</si>
  <si>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</si>
  <si>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</si>
  <si>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</si>
  <si>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</si>
  <si>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</si>
  <si>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</si>
  <si>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</si>
  <si>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</si>
  <si>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</si>
  <si>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</si>
  <si>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</si>
  <si>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</si>
  <si>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</si>
  <si>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</si>
  <si>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</si>
  <si>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</si>
  <si>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</si>
  <si>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</si>
  <si>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</si>
  <si>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</si>
  <si>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</si>
  <si>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</si>
  <si>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</si>
  <si>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</si>
  <si>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</si>
  <si>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</si>
  <si>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</si>
  <si>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</si>
  <si>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</si>
  <si>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</si>
  <si>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</si>
  <si>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</si>
  <si>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</si>
  <si>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</si>
  <si>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</si>
  <si>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</si>
  <si>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</si>
  <si>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</si>
  <si>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</si>
  <si>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</si>
  <si>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</si>
  <si>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</si>
  <si>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</si>
  <si>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</si>
  <si>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</si>
  <si>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</si>
  <si>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</si>
  <si>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</si>
  <si>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</si>
  <si>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</si>
  <si>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</si>
  <si>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</si>
  <si>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</si>
  <si>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</si>
  <si>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</si>
  <si>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</si>
  <si>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</si>
  <si>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</si>
  <si>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</si>
  <si>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</si>
  <si>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</si>
  <si>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</si>
  <si>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</si>
  <si>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</si>
  <si>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</si>
  <si>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</si>
  <si>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</si>
  <si>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</si>
  <si>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</si>
  <si>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</si>
  <si>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</si>
  <si>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</si>
  <si>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</si>
  <si>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</si>
  <si>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</si>
  <si>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</si>
  <si>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</si>
  <si>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</si>
  <si>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</si>
  <si>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</si>
  <si>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</si>
  <si>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</si>
  <si>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</si>
  <si>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</si>
  <si>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</si>
  <si>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</si>
  <si>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</si>
  <si>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</si>
  <si>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</si>
  <si>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</si>
  <si>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</si>
  <si>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</si>
  <si>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</si>
  <si>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</si>
  <si>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</si>
  <si>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</si>
  <si>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</si>
  <si>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</si>
  <si>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</si>
  <si>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</si>
  <si>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</si>
  <si>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</si>
  <si>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</si>
  <si>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</si>
  <si>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</si>
  <si>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</si>
  <si>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</si>
  <si>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</si>
  <si>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</si>
  <si>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</si>
  <si>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</si>
  <si>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</si>
  <si>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</si>
  <si>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</si>
  <si>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</si>
  <si>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</si>
  <si>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</si>
  <si>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</si>
  <si>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</si>
  <si>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</si>
  <si>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</si>
  <si>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</si>
  <si>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</si>
  <si>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</si>
  <si>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</si>
  <si>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</si>
  <si>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</si>
  <si>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</si>
  <si>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</si>
  <si>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</si>
  <si>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</si>
  <si>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</si>
  <si>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</si>
  <si>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</si>
  <si>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</si>
  <si>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</si>
  <si>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</si>
  <si>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</si>
  <si>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</si>
  <si>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</si>
  <si>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</si>
  <si>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</si>
  <si>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</si>
  <si>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</si>
  <si>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</si>
  <si>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</si>
  <si>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</si>
  <si>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</si>
  <si>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</si>
  <si>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</si>
  <si>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</si>
  <si>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</si>
  <si>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</si>
  <si>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</si>
  <si>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</si>
  <si>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</si>
  <si>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</si>
  <si>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</si>
  <si>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</si>
  <si>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</si>
  <si>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</si>
  <si>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</si>
  <si>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</si>
  <si>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</si>
  <si>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</si>
  <si>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</si>
  <si>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</si>
  <si>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</si>
  <si>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</si>
  <si>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</si>
  <si>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</si>
  <si>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</si>
  <si>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</si>
  <si>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</si>
  <si>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</si>
  <si>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</si>
  <si>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</si>
  <si>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</si>
  <si>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</si>
  <si>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</si>
  <si>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</si>
  <si>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</si>
  <si>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</si>
  <si>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</si>
  <si>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</si>
  <si>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</si>
  <si>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</si>
  <si>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</si>
  <si>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</si>
  <si>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</si>
  <si>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</si>
  <si>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</si>
  <si>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</si>
  <si>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</si>
  <si>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</si>
  <si>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</si>
  <si>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</si>
  <si>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</si>
  <si>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</si>
  <si>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</si>
  <si>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</si>
  <si>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</si>
  <si>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</si>
  <si>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</si>
  <si>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</si>
  <si>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</si>
  <si>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</si>
  <si>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</si>
  <si>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</si>
  <si>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</si>
  <si>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</si>
  <si>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</si>
  <si>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</si>
  <si>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</si>
  <si>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</si>
  <si>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</si>
  <si>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</si>
  <si>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</si>
  <si>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</si>
  <si>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</si>
  <si>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</si>
  <si>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</si>
  <si>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</si>
  <si>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</si>
  <si>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</si>
  <si>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</si>
  <si>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</si>
  <si>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</si>
  <si>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</si>
  <si>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</si>
  <si>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</si>
  <si>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</si>
  <si>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</si>
  <si>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</si>
  <si>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</si>
  <si>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</si>
  <si>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</si>
  <si>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</si>
  <si>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</si>
  <si>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</si>
  <si>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</si>
  <si>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</si>
  <si>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</si>
  <si>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</si>
  <si>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</si>
  <si>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</si>
  <si>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</si>
  <si>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</si>
  <si>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</si>
  <si>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</si>
  <si>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</si>
  <si>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</si>
  <si>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</si>
  <si>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</si>
  <si>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</si>
  <si>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</si>
  <si>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</si>
  <si>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</si>
  <si>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</si>
  <si>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</si>
  <si>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</si>
  <si>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</si>
  <si>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</si>
  <si>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</si>
  <si>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</si>
  <si>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</si>
  <si>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</si>
  <si>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</si>
  <si>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</si>
  <si>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</si>
  <si>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</si>
  <si>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</si>
  <si>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</si>
  <si>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</si>
  <si>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</si>
  <si>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</si>
  <si>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</si>
  <si>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</si>
  <si>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</si>
  <si>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</si>
  <si>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</si>
  <si>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</si>
  <si>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</si>
  <si>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</si>
  <si>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</si>
  <si>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</si>
  <si>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</si>
  <si>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</si>
  <si>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</si>
  <si>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</si>
  <si>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</si>
  <si>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</si>
  <si>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</si>
  <si>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</si>
  <si>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</si>
  <si>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</si>
  <si>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</si>
  <si>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</si>
  <si>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</si>
  <si>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</si>
  <si>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</si>
  <si>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</si>
  <si>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</si>
  <si>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</si>
  <si>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</si>
  <si>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</si>
  <si>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</si>
  <si>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</si>
  <si>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</si>
  <si>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</si>
  <si>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</si>
  <si>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</si>
  <si>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</si>
  <si>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</si>
  <si>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</si>
  <si>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</si>
  <si>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</si>
  <si>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</si>
  <si>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</si>
  <si>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</si>
  <si>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</si>
  <si>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</si>
  <si>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</si>
  <si>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</si>
  <si>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</si>
  <si>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</si>
  <si>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</si>
  <si>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</si>
  <si>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</si>
  <si>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</si>
  <si>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</si>
  <si>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</si>
  <si>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</si>
  <si>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</si>
  <si>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</si>
  <si>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</si>
  <si>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</si>
  <si>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</si>
  <si>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</si>
  <si>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</si>
  <si>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</si>
  <si>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</si>
  <si>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</si>
  <si>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</si>
  <si>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</si>
  <si>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</si>
  <si>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</si>
  <si>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</si>
  <si>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</si>
  <si>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</si>
  <si>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</si>
  <si>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</si>
  <si>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</si>
  <si>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</si>
  <si>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</si>
  <si>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</si>
  <si>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</si>
  <si>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</si>
  <si>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</si>
  <si>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</si>
  <si>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</si>
  <si>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</si>
  <si>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</si>
  <si>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</si>
  <si>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</si>
  <si>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</si>
  <si>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</si>
  <si>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</si>
  <si>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</si>
  <si>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</si>
  <si>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</si>
  <si>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</si>
  <si>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</si>
  <si>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</si>
  <si>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</si>
  <si>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</si>
  <si>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</si>
  <si>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</si>
  <si>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</si>
  <si>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</si>
  <si>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</si>
  <si>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</si>
  <si>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</si>
  <si>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</si>
  <si>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</si>
  <si>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</si>
  <si>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</si>
  <si>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</si>
  <si>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</si>
  <si>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</si>
  <si>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</si>
  <si>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</si>
  <si>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</si>
  <si>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</si>
  <si>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</si>
  <si>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</si>
  <si>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</si>
  <si>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</si>
  <si>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</si>
  <si>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</si>
  <si>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</si>
  <si>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</si>
  <si>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</si>
  <si>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</si>
  <si>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</si>
  <si>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</si>
  <si>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</si>
  <si>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</si>
  <si>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</si>
  <si>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</si>
  <si>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</si>
  <si>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</si>
  <si>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</si>
  <si>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</si>
  <si>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</si>
  <si>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</si>
  <si>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</si>
  <si>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</si>
  <si>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</si>
  <si>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</si>
  <si>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</si>
  <si>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</si>
  <si>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</si>
  <si>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</si>
  <si>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</si>
  <si>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</si>
  <si>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</si>
  <si>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</si>
  <si>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</si>
  <si>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</si>
  <si>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</si>
  <si>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</si>
  <si>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</si>
  <si>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</si>
  <si>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</si>
  <si>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</si>
  <si>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</si>
  <si>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</si>
  <si>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</si>
  <si>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</si>
  <si>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</si>
  <si>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</si>
  <si>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</si>
  <si>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</si>
  <si>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</si>
  <si>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</si>
  <si>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</si>
  <si>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</si>
  <si>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</si>
  <si>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</si>
  <si>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</si>
  <si>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</si>
  <si>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</si>
  <si>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</si>
  <si>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</si>
  <si>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</si>
  <si>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</si>
  <si>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</si>
  <si>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</si>
  <si>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</si>
  <si>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</si>
  <si>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</si>
  <si>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</si>
  <si>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</si>
  <si>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</si>
  <si>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</si>
  <si>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</si>
  <si>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</si>
  <si>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</si>
  <si>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</si>
  <si>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</si>
  <si>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</si>
  <si>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</si>
  <si>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</si>
  <si>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</si>
  <si>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</si>
  <si>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</si>
  <si>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</si>
  <si>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</si>
  <si>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</si>
  <si>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</si>
  <si>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</si>
  <si>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</si>
  <si>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</si>
  <si>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</si>
  <si>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</si>
  <si>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</si>
  <si>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</si>
  <si>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</si>
  <si>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</si>
  <si>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</si>
  <si>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</si>
  <si>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</si>
  <si>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</si>
  <si>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</si>
  <si>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</si>
  <si>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</si>
  <si>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</si>
  <si>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</si>
  <si>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</si>
  <si>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</si>
  <si>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</si>
  <si>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</si>
  <si>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</si>
  <si>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</si>
  <si>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</si>
  <si>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</si>
  <si>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</si>
  <si>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</si>
  <si>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</si>
  <si>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</si>
  <si>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</si>
  <si>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</si>
  <si>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</si>
  <si>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</si>
  <si>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</si>
  <si>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</si>
  <si>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</si>
  <si>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</si>
  <si>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</si>
  <si>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</si>
  <si>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</si>
  <si>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</si>
  <si>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</si>
  <si>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</si>
  <si>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</si>
  <si>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</si>
  <si>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</si>
  <si>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</si>
  <si>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</si>
  <si>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</si>
  <si>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</si>
  <si>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</si>
  <si>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</si>
  <si>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</si>
  <si>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</si>
  <si>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</si>
  <si>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</si>
  <si>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</si>
  <si>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</si>
  <si>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</si>
  <si>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</si>
  <si>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</si>
  <si>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</si>
  <si>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</si>
  <si>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</si>
  <si>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</si>
  <si>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</si>
  <si>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</si>
  <si>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</si>
  <si>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</si>
  <si>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</si>
  <si>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</si>
  <si>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</si>
  <si>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</si>
  <si>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</si>
  <si>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</si>
  <si>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</si>
  <si>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</si>
  <si>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</si>
  <si>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</si>
  <si>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</si>
  <si>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</si>
  <si>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</si>
  <si>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</si>
  <si>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</si>
  <si>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</si>
  <si>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</si>
  <si>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</si>
  <si>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</si>
  <si>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</si>
  <si>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</si>
  <si>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</si>
  <si>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</si>
  <si>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</si>
  <si>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</si>
  <si>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</si>
  <si>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</si>
  <si>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</si>
  <si>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</si>
  <si>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</si>
  <si>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</si>
  <si>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</si>
  <si>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</si>
  <si>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</si>
  <si>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</si>
  <si>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</si>
  <si>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</si>
  <si>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</si>
  <si>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</si>
  <si>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</si>
  <si>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</si>
  <si>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</si>
  <si>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</si>
  <si>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</si>
  <si>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</si>
  <si>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</si>
  <si>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</si>
  <si>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</si>
  <si>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</si>
  <si>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</si>
  <si>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</si>
  <si>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</si>
  <si>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</si>
  <si>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</si>
  <si>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</si>
  <si>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</si>
  <si>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</si>
  <si>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</si>
  <si>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</si>
  <si>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</si>
  <si>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</si>
  <si>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</si>
  <si>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</si>
  <si>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</si>
  <si>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</si>
  <si>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</si>
  <si>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</si>
  <si>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</si>
  <si>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</si>
  <si>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</si>
  <si>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</si>
  <si>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</si>
  <si>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</si>
  <si>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</si>
  <si>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</si>
  <si>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</si>
  <si>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</si>
  <si>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</si>
  <si>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</si>
  <si>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</si>
  <si>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</si>
  <si>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</si>
  <si>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</si>
  <si>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</si>
  <si>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</si>
  <si>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</si>
  <si>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</si>
  <si>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</si>
  <si>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</si>
  <si>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</si>
  <si>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</si>
  <si>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</si>
  <si>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</si>
  <si>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</si>
  <si>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</si>
  <si>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</si>
  <si>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</si>
  <si>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</si>
  <si>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</si>
  <si>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</si>
  <si>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</si>
  <si>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</si>
  <si>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</si>
  <si>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</si>
  <si>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</si>
  <si>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</si>
  <si>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</si>
  <si>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</si>
  <si>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</si>
  <si>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</si>
  <si>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</si>
  <si>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</si>
  <si>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</si>
  <si>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</si>
  <si>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</si>
  <si>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</si>
  <si>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</si>
  <si>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</si>
  <si>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</si>
  <si>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</si>
  <si>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</si>
  <si>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</si>
  <si>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</si>
  <si>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</si>
  <si>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</si>
  <si>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</si>
  <si>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</si>
  <si>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</si>
  <si>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</si>
  <si>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</si>
  <si>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</si>
  <si>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</si>
  <si>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</si>
  <si>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</si>
  <si>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</si>
  <si>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</si>
  <si>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</si>
  <si>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</si>
  <si>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</si>
  <si>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</si>
  <si>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</si>
  <si>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</si>
  <si>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</si>
  <si>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</si>
  <si>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</si>
  <si>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</si>
  <si>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</si>
  <si>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</si>
  <si>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</si>
  <si>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</si>
  <si>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</si>
  <si>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</si>
  <si>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</si>
  <si>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</si>
  <si>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</si>
  <si>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</si>
  <si>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</si>
  <si>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</si>
  <si>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</si>
  <si>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</si>
  <si>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</si>
  <si>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</si>
  <si>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</si>
  <si>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</si>
  <si>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</si>
  <si>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</si>
  <si>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</si>
  <si>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</si>
  <si>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</si>
  <si>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</si>
  <si>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</si>
  <si>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</si>
  <si>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</si>
  <si>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</si>
  <si>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</si>
  <si>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</si>
  <si>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</si>
  <si>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</si>
  <si>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</si>
  <si>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</si>
  <si>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</si>
  <si>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</si>
  <si>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</si>
  <si>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</si>
  <si>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</si>
  <si>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</si>
  <si>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</si>
  <si>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</si>
  <si>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</si>
  <si>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</si>
  <si>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</si>
  <si>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</si>
  <si>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</si>
  <si>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</si>
  <si>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</si>
  <si>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</si>
  <si>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</si>
  <si>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</si>
  <si>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</si>
  <si>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</si>
  <si>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</si>
  <si>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</si>
  <si>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</si>
  <si>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</si>
  <si>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</si>
  <si>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</si>
  <si>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</si>
  <si>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</si>
  <si>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</si>
  <si>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</si>
  <si>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</si>
  <si>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</si>
  <si>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</si>
  <si>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</si>
  <si>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</si>
  <si>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</si>
  <si>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</si>
  <si>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</si>
  <si>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</si>
  <si>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</si>
  <si>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</si>
  <si>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</si>
  <si>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</si>
  <si>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</si>
  <si>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</si>
  <si>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</si>
  <si>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</si>
  <si>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</si>
  <si>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</si>
  <si>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</si>
  <si>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</si>
  <si>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</si>
  <si>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</si>
  <si>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</si>
  <si>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</si>
  <si>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</si>
  <si>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</si>
  <si>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</si>
  <si>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</si>
  <si>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</si>
  <si>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</si>
  <si>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</si>
  <si>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</si>
  <si>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</si>
  <si>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</si>
  <si>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</si>
  <si>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</si>
  <si>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</si>
  <si>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</si>
  <si>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</si>
  <si>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</si>
  <si>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</si>
  <si>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</si>
  <si>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</si>
  <si>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</si>
  <si>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</si>
  <si>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</si>
  <si>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</si>
  <si>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</si>
  <si>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</si>
  <si>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</si>
  <si>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</si>
  <si>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</si>
  <si>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</si>
  <si>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</si>
  <si>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</si>
  <si>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</si>
  <si>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</si>
  <si>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</si>
  <si>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</si>
  <si>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</si>
  <si>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</si>
  <si>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</si>
  <si>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</si>
  <si>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</si>
  <si>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</si>
  <si>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</si>
  <si>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</si>
  <si>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</si>
  <si>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</si>
  <si>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</si>
  <si>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</si>
  <si>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</si>
  <si>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</si>
  <si>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</si>
  <si>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</si>
  <si>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</si>
  <si>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</si>
  <si>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</si>
  <si>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</si>
  <si>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</si>
  <si>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</si>
  <si>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</si>
  <si>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</si>
  <si>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</si>
  <si>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</si>
  <si>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</si>
  <si>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</si>
  <si>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</si>
  <si>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</si>
  <si>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</si>
  <si>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</si>
  <si>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</si>
  <si>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</si>
  <si>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</si>
  <si>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</si>
  <si>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</si>
  <si>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</si>
  <si>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</si>
  <si>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</si>
  <si>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</si>
  <si>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</si>
  <si>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</si>
  <si>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</si>
  <si>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</si>
  <si>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</si>
  <si>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</si>
  <si>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</si>
  <si>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</si>
  <si>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</si>
  <si>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</si>
  <si>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</si>
  <si>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</si>
  <si>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</si>
  <si>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</si>
  <si>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</si>
  <si>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</si>
  <si>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</si>
  <si>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</si>
  <si>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</si>
  <si>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</si>
  <si>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</si>
  <si>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</si>
  <si>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</si>
  <si>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</si>
  <si>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</si>
  <si>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</si>
  <si>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</si>
  <si>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</si>
  <si>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</si>
  <si>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</si>
  <si>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</si>
  <si>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</si>
  <si>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</si>
  <si>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</si>
  <si>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</si>
  <si>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</si>
  <si>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</si>
  <si>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</si>
  <si>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</si>
  <si>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</si>
  <si>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</si>
  <si>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</si>
  <si>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</si>
  <si>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</si>
  <si>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</si>
  <si>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</si>
  <si>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</si>
  <si>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</si>
  <si>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</si>
  <si>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</si>
  <si>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</si>
  <si>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</si>
  <si>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</si>
  <si>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</si>
  <si>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</si>
  <si>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</si>
  <si>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</si>
  <si>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</si>
  <si>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</si>
  <si>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</si>
  <si>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</si>
  <si>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</si>
  <si>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</si>
  <si>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</si>
  <si>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</si>
  <si>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</si>
  <si>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</si>
  <si>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</si>
  <si>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</si>
  <si>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</si>
  <si>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</si>
  <si>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</si>
  <si>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</si>
  <si>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</si>
  <si>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</si>
  <si>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</si>
  <si>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</si>
  <si>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</si>
  <si>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</si>
  <si>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</si>
  <si>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</si>
  <si>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</si>
  <si>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</si>
  <si>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</si>
  <si>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</si>
  <si>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</si>
  <si>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</si>
  <si>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</si>
  <si>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</si>
  <si>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</si>
  <si>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</si>
  <si>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</si>
  <si>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</si>
  <si>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</si>
  <si>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</si>
  <si>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</si>
  <si>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</si>
  <si>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</si>
  <si>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</si>
  <si>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</si>
  <si>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</si>
  <si>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</si>
  <si>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</si>
  <si>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</si>
  <si>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</si>
  <si>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</si>
  <si>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</si>
  <si>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</si>
  <si>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</si>
  <si>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</si>
  <si>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</si>
  <si>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</si>
  <si>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</si>
  <si>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</si>
  <si>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</si>
  <si>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</si>
  <si>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</si>
  <si>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</si>
  <si>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</si>
  <si>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</si>
  <si>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</si>
  <si>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</si>
  <si>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</si>
  <si>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</si>
  <si>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</si>
  <si>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</si>
  <si>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</si>
  <si>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</si>
  <si>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</si>
  <si>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</si>
  <si>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</si>
  <si>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</si>
  <si>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</si>
  <si>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</si>
  <si>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</si>
  <si>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</si>
  <si>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</si>
  <si>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</si>
  <si>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</si>
  <si>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</si>
  <si>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</si>
  <si>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</si>
  <si>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</si>
  <si>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</si>
  <si>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</si>
  <si>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</si>
  <si>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</si>
  <si>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</si>
  <si>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</si>
  <si>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</si>
  <si>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</si>
  <si>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</si>
  <si>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</si>
  <si>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</si>
  <si>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</si>
  <si>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</si>
  <si>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</si>
  <si>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</si>
  <si>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</si>
  <si>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</si>
  <si>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</si>
  <si>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</si>
  <si>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</si>
  <si>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</si>
  <si>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</si>
  <si>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</si>
  <si>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</si>
  <si>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</si>
  <si>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</si>
  <si>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</si>
  <si>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</si>
  <si>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</si>
  <si>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</si>
  <si>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</si>
  <si>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</si>
  <si>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</si>
  <si>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</si>
  <si>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</si>
  <si>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</si>
  <si>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</si>
  <si>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</si>
  <si>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</si>
  <si>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</si>
  <si>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</si>
  <si>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</si>
  <si>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</si>
  <si>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</si>
  <si>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</si>
  <si>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</si>
  <si>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</si>
  <si>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</si>
  <si>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</si>
  <si>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</si>
  <si>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</si>
  <si>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</si>
  <si>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</si>
  <si>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</si>
  <si>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</si>
  <si>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</si>
  <si>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</si>
  <si>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</si>
  <si>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</si>
  <si>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</si>
  <si>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</si>
  <si>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</si>
  <si>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</si>
  <si>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</si>
  <si>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</si>
  <si>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</si>
  <si>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</si>
  <si>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</si>
  <si>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</si>
  <si>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</si>
  <si>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</si>
  <si>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</si>
  <si>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</si>
  <si>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</si>
  <si>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</si>
  <si>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</si>
  <si>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</si>
  <si>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</si>
  <si>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</si>
  <si>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</si>
  <si>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</si>
  <si>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</si>
  <si>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</si>
  <si>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</si>
  <si>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</si>
  <si>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</si>
  <si>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</si>
  <si>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</si>
  <si>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</si>
  <si>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</si>
  <si>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</si>
  <si>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</si>
  <si>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</si>
  <si>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</si>
  <si>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</si>
  <si>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</si>
  <si>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</si>
  <si>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</si>
  <si>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</si>
  <si>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</si>
  <si>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</si>
  <si>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</si>
  <si>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</si>
  <si>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</si>
  <si>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</si>
  <si>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</si>
  <si>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</si>
  <si>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</si>
  <si>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</si>
  <si>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</si>
  <si>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</si>
  <si>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</si>
  <si>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</si>
  <si>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</si>
  <si>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</si>
  <si>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</si>
  <si>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</si>
  <si>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</si>
  <si>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</si>
  <si>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</si>
  <si>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</si>
  <si>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</si>
  <si>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</si>
  <si>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</si>
  <si>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</si>
  <si>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</si>
  <si>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</si>
  <si>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</si>
  <si>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</si>
  <si>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</si>
  <si>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</si>
  <si>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</si>
  <si>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</si>
  <si>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</si>
  <si>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</si>
  <si>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</si>
  <si>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</si>
  <si>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</si>
  <si>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</si>
  <si>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</si>
  <si>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</si>
  <si>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</si>
  <si>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</si>
  <si>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</si>
  <si>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</si>
  <si>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</si>
  <si>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</si>
  <si>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</si>
  <si>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</si>
  <si>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</si>
  <si>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</si>
  <si>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</si>
  <si>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</si>
  <si>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</si>
  <si>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</si>
  <si>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</si>
  <si>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</si>
  <si>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</si>
  <si>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</si>
  <si>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</si>
  <si>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</si>
  <si>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</si>
  <si>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</si>
  <si>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</si>
  <si>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</si>
  <si>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</si>
  <si>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</si>
  <si>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</si>
  <si>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</si>
  <si>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</si>
  <si>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</si>
  <si>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</si>
  <si>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</si>
  <si>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</si>
  <si>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</si>
  <si>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</si>
  <si>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</si>
  <si>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</si>
  <si>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</si>
  <si>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</si>
  <si>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</si>
  <si>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</si>
  <si>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</si>
  <si>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</si>
  <si>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</si>
  <si>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</si>
  <si>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</si>
  <si>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</si>
  <si>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</si>
  <si>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</si>
  <si>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</si>
  <si>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</si>
  <si>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</si>
  <si>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</si>
  <si>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</si>
  <si>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</si>
  <si>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</si>
  <si>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</si>
  <si>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</si>
  <si>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</si>
  <si>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</si>
  <si>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</si>
  <si>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</si>
  <si>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</si>
  <si>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</si>
  <si>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</si>
  <si>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</si>
  <si>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</si>
  <si>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</si>
  <si>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</si>
  <si>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</si>
  <si>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</si>
  <si>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</si>
  <si>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</si>
  <si>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</si>
  <si>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</si>
  <si>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</si>
  <si>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</si>
  <si>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</si>
  <si>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</si>
  <si>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</si>
  <si>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</si>
  <si>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</si>
  <si>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</si>
  <si>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</si>
  <si>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</si>
  <si>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</si>
  <si>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</si>
  <si>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</si>
  <si>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</si>
  <si>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</si>
  <si>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</si>
  <si>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</si>
  <si>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</si>
  <si>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</si>
  <si>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</si>
  <si>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</si>
  <si>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</si>
  <si>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</si>
  <si>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</si>
  <si>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</si>
  <si>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</si>
  <si>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</si>
  <si>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</si>
  <si>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</si>
  <si>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</si>
  <si>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</si>
  <si>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</si>
  <si>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</si>
  <si>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</si>
  <si>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</si>
  <si>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</si>
  <si>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</si>
  <si>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</si>
  <si>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</si>
  <si>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</si>
  <si>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</si>
  <si>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</si>
  <si>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</si>
  <si>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</si>
  <si>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</si>
  <si>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</si>
  <si>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</si>
  <si>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</si>
  <si>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</si>
  <si>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</si>
  <si>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</si>
  <si>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</si>
  <si>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</si>
  <si>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</si>
  <si>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</si>
  <si>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</si>
  <si>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</si>
  <si>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</si>
  <si>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</si>
  <si>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</si>
  <si>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</si>
  <si>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</si>
  <si>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</si>
  <si>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</si>
  <si>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</si>
  <si>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</si>
  <si>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</si>
  <si>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</si>
  <si>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</si>
  <si>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</si>
  <si>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</si>
  <si>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</si>
  <si>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</si>
  <si>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</si>
  <si>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</si>
  <si>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</si>
  <si>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</si>
  <si>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</si>
  <si>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</si>
  <si>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</si>
  <si>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</si>
  <si>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</si>
  <si>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</si>
  <si>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</si>
  <si>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</si>
  <si>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</si>
  <si>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</si>
  <si>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</si>
  <si>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</si>
  <si>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</si>
  <si>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</si>
  <si>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</si>
  <si>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</si>
  <si>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</si>
  <si>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</si>
  <si>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</si>
  <si>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</si>
  <si>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</si>
  <si>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</si>
  <si>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</si>
  <si>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</si>
  <si>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</si>
  <si>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</si>
  <si>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</si>
  <si>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</si>
  <si>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</si>
  <si>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</si>
  <si>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</si>
  <si>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</si>
  <si>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</si>
  <si>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</si>
  <si>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</si>
  <si>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</si>
  <si>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</si>
  <si>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</si>
  <si>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</si>
  <si>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</si>
  <si>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</si>
  <si>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</si>
  <si>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</si>
  <si>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</si>
  <si>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</si>
  <si>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</si>
  <si>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</si>
  <si>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</si>
  <si>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</si>
  <si>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</si>
  <si>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</si>
  <si>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</si>
  <si>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</si>
  <si>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</si>
  <si>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</si>
  <si>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</si>
  <si>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</si>
  <si>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</si>
  <si>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</si>
  <si>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</si>
  <si>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</si>
  <si>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</si>
  <si>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</si>
  <si>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</si>
  <si>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</si>
  <si>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</si>
  <si>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</si>
  <si>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</si>
  <si>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</si>
  <si>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</si>
  <si>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</si>
  <si>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</si>
  <si>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</si>
  <si>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</si>
  <si>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</si>
  <si>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</si>
  <si>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</si>
  <si>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</si>
  <si>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</si>
  <si>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</si>
  <si>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</si>
  <si>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</si>
  <si>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</si>
  <si>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</si>
  <si>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</si>
  <si>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</si>
  <si>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</si>
  <si>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</si>
  <si>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</si>
  <si>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</si>
  <si>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</si>
  <si>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</si>
  <si>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</si>
  <si>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</si>
  <si>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</si>
  <si>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</si>
  <si>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</si>
  <si>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</si>
  <si>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</si>
  <si>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</si>
  <si>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</si>
  <si>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</si>
  <si>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</si>
  <si>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</si>
  <si>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</si>
  <si>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</si>
  <si>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</si>
  <si>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</si>
  <si>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</si>
  <si>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</si>
  <si>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</si>
  <si>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</si>
  <si>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</si>
  <si>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</si>
  <si>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</si>
  <si>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</si>
  <si>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</si>
  <si>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</si>
  <si>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</si>
  <si>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</si>
  <si>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</si>
  <si>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</si>
  <si>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</si>
  <si>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</si>
  <si>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</si>
  <si>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</si>
  <si>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</si>
  <si>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</si>
  <si>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</si>
  <si>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</si>
  <si>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</si>
  <si>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</si>
  <si>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</si>
  <si>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</si>
  <si>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</si>
  <si>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</si>
  <si>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</si>
  <si>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</si>
  <si>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</si>
  <si>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</si>
  <si>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</si>
  <si>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</si>
  <si>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</si>
  <si>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</si>
  <si>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</si>
  <si>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</si>
  <si>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</si>
  <si>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</si>
  <si>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</si>
  <si>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</si>
  <si>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</si>
  <si>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</si>
  <si>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</si>
  <si>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</si>
  <si>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</si>
  <si>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</si>
  <si>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</si>
  <si>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</si>
  <si>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</si>
  <si>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</si>
  <si>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</si>
  <si>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</si>
  <si>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</si>
  <si>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</si>
  <si>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</si>
  <si>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</si>
  <si>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</si>
  <si>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</si>
  <si>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</si>
  <si>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</si>
  <si>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</si>
  <si>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</si>
  <si>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</si>
  <si>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</si>
  <si>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</si>
  <si>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</si>
  <si>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</si>
  <si>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</si>
  <si>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</si>
  <si>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</si>
  <si>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</si>
  <si>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</si>
  <si>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</si>
  <si>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</si>
  <si>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</si>
  <si>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</si>
  <si>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</si>
  <si>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</si>
  <si>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</si>
  <si>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</si>
  <si>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</si>
  <si>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</si>
  <si>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</si>
  <si>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</si>
  <si>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</si>
  <si>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</si>
  <si>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</si>
  <si>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</si>
  <si>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</si>
  <si>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</si>
  <si>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</si>
  <si>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</si>
  <si>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</si>
  <si>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</si>
  <si>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</si>
  <si>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</si>
  <si>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</si>
  <si>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</si>
  <si>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</si>
  <si>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</si>
  <si>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</si>
  <si>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</si>
  <si>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</si>
  <si>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</si>
  <si>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</si>
  <si>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</si>
  <si>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</si>
  <si>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</si>
  <si>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</si>
  <si>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</si>
  <si>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</si>
  <si>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</si>
  <si>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</si>
  <si>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</si>
  <si>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</si>
  <si>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</si>
  <si>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</si>
  <si>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</si>
  <si>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</si>
  <si>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</si>
  <si>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</si>
  <si>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</si>
  <si>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</si>
  <si>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</si>
  <si>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</si>
  <si>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</si>
  <si>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</si>
  <si>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</si>
  <si>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</si>
  <si>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</si>
  <si>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</si>
  <si>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</si>
  <si>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</si>
  <si>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</si>
  <si>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</si>
  <si>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</si>
  <si>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</si>
  <si>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</si>
  <si>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</si>
  <si>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</si>
  <si>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</si>
  <si>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</si>
  <si>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</si>
  <si>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</si>
  <si>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</si>
  <si>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</si>
  <si>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</si>
  <si>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</si>
  <si>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</si>
  <si>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</si>
  <si>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</si>
  <si>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</si>
  <si>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</si>
  <si>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</si>
  <si>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</si>
  <si>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</si>
  <si>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</si>
  <si>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</si>
  <si>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</si>
  <si>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</si>
  <si>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</si>
  <si>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</si>
  <si>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</si>
  <si>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</si>
  <si>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</si>
  <si>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</si>
  <si>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</si>
  <si>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</si>
  <si>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</si>
  <si>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</si>
  <si>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</si>
  <si>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</si>
  <si>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</si>
  <si>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</si>
  <si>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</si>
  <si>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</si>
  <si>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</si>
  <si>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</si>
  <si>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</si>
  <si>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</si>
  <si>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</si>
  <si>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</si>
  <si>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</si>
  <si>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</si>
  <si>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</si>
  <si>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</si>
  <si>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</si>
  <si>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</si>
  <si>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</si>
  <si>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</si>
  <si>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</si>
  <si>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</si>
  <si>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</si>
  <si>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</si>
  <si>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</si>
  <si>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</si>
  <si>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</si>
  <si>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</si>
  <si>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</si>
  <si>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</si>
  <si>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</si>
  <si>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</si>
  <si>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</si>
  <si>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</si>
  <si>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</si>
  <si>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</si>
  <si>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</si>
  <si>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</si>
  <si>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</si>
  <si>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</si>
  <si>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</si>
  <si>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</si>
  <si>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</si>
  <si>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</si>
  <si>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</si>
  <si>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</si>
  <si>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</si>
  <si>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</si>
  <si>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</si>
  <si>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</si>
  <si>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</si>
  <si>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</si>
  <si>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</si>
  <si>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</si>
  <si>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</si>
  <si>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</si>
  <si>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</si>
  <si>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</si>
  <si>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</si>
  <si>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</si>
  <si>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</si>
  <si>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</si>
  <si>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</si>
  <si>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</si>
  <si>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</si>
  <si>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</si>
  <si>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</si>
  <si>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</si>
  <si>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</si>
  <si>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</si>
  <si>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</si>
  <si>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</si>
  <si>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</si>
  <si>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</si>
  <si>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</si>
  <si>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</si>
  <si>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</si>
  <si>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</si>
  <si>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</si>
  <si>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</si>
  <si>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</si>
  <si>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</si>
  <si>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</si>
  <si>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</si>
  <si>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</si>
  <si>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</si>
  <si>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</si>
  <si>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</si>
  <si>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</si>
  <si>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</si>
  <si>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</si>
  <si>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</si>
  <si>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</si>
  <si>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</si>
  <si>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</si>
  <si>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</si>
  <si>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</si>
  <si>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</si>
  <si>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</si>
  <si>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</si>
  <si>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</si>
  <si>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</si>
  <si>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</si>
  <si>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</si>
  <si>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</si>
  <si>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</si>
  <si>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</si>
  <si>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</si>
  <si>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</si>
  <si>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</si>
  <si>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</si>
  <si>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</si>
  <si>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</si>
  <si>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</si>
  <si>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</si>
  <si>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</si>
  <si>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</si>
  <si>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</si>
  <si>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</si>
  <si>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</si>
  <si>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</si>
  <si>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</si>
  <si>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</si>
  <si>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</si>
  <si>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</si>
  <si>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</si>
  <si>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</si>
  <si>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</si>
  <si>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</si>
  <si>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</si>
  <si>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</si>
  <si>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</si>
  <si>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</si>
  <si>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</si>
  <si>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</si>
  <si>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</si>
  <si>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</si>
  <si>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</si>
  <si>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</si>
  <si>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</si>
  <si>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</si>
  <si>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</si>
  <si>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</si>
  <si>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</si>
  <si>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</si>
  <si>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</si>
  <si>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</si>
  <si>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</si>
  <si>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</si>
  <si>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</si>
  <si>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</si>
  <si>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</si>
  <si>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</si>
  <si>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</si>
  <si>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</si>
  <si>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</si>
  <si>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</si>
  <si>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</si>
  <si>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</si>
  <si>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</si>
  <si>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</si>
  <si>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</si>
  <si>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</si>
  <si>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</si>
  <si>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</si>
  <si>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</si>
  <si>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</si>
  <si>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</si>
  <si>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</si>
  <si>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</si>
  <si>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</si>
  <si>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</si>
  <si>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</si>
  <si>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</si>
  <si>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</si>
  <si>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</si>
  <si>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</si>
  <si>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</si>
  <si>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</si>
  <si>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</si>
  <si>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</si>
  <si>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</si>
  <si>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</si>
  <si>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</si>
  <si>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</si>
  <si>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</si>
  <si>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</si>
  <si>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</si>
  <si>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</si>
  <si>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</si>
  <si>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</si>
  <si>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</si>
  <si>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</si>
  <si>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</si>
  <si>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</si>
  <si>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</si>
  <si>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</si>
  <si>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</si>
  <si>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</si>
  <si>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</si>
  <si>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</si>
  <si>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</si>
  <si>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</si>
  <si>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</si>
  <si>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</si>
  <si>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</si>
  <si>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</si>
  <si>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</si>
  <si>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</si>
  <si>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</si>
  <si>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</si>
  <si>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</si>
  <si>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</si>
  <si>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</si>
  <si>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</si>
  <si>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</si>
  <si>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</si>
  <si>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</si>
  <si>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</si>
  <si>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</si>
  <si>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</si>
  <si>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</si>
  <si>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</si>
  <si>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</si>
  <si>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</si>
  <si>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</si>
  <si>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</si>
  <si>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</si>
  <si>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</si>
  <si>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</si>
  <si>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</si>
  <si>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</si>
  <si>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</si>
  <si>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</si>
  <si>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</si>
  <si>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</si>
  <si>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</si>
  <si>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</si>
  <si>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</si>
  <si>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</si>
  <si>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</si>
  <si>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</si>
  <si>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</si>
  <si>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</si>
  <si>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</si>
  <si>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</si>
  <si>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</si>
  <si>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</si>
  <si>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</si>
  <si>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</si>
  <si>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</si>
  <si>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</si>
  <si>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</si>
  <si>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</si>
  <si>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</si>
  <si>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</si>
  <si>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</si>
  <si>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</si>
  <si>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</si>
  <si>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</si>
  <si>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</si>
  <si>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</si>
  <si>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</si>
  <si>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</si>
  <si>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</si>
  <si>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</si>
  <si>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</si>
  <si>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</si>
  <si>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</si>
  <si>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</si>
  <si>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</si>
  <si>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</si>
  <si>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</si>
  <si>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</si>
  <si>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</si>
  <si>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</si>
  <si>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</si>
  <si>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</si>
  <si>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</si>
  <si>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</si>
  <si>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</si>
  <si>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</si>
  <si>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</si>
  <si>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</si>
  <si>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</si>
  <si>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</si>
  <si>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</si>
  <si>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</si>
  <si>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</si>
  <si>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</si>
  <si>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</si>
  <si>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</si>
  <si>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</si>
  <si>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</si>
  <si>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</si>
  <si>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</si>
  <si>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</si>
  <si>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</si>
  <si>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</si>
  <si>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</si>
  <si>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</si>
  <si>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</si>
  <si>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</si>
  <si>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</si>
  <si>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</si>
  <si>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</si>
  <si>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</si>
  <si>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</si>
  <si>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</si>
  <si>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</si>
  <si>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</si>
  <si>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</si>
  <si>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</si>
  <si>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</si>
  <si>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</si>
  <si>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</si>
  <si>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</si>
  <si>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</si>
  <si>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</si>
  <si>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</si>
  <si>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</si>
  <si>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</si>
  <si>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</si>
  <si>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</si>
  <si>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</si>
  <si>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</si>
  <si>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</si>
  <si>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</si>
  <si>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</si>
  <si>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</si>
  <si>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</si>
  <si>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</si>
  <si>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</si>
  <si>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</si>
  <si>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</si>
  <si>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</si>
  <si>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</si>
  <si>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</si>
  <si>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</si>
  <si>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</si>
  <si>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</si>
  <si>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</si>
  <si>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</si>
  <si>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</si>
  <si>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</si>
  <si>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</si>
  <si>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</si>
  <si>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</si>
  <si>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</si>
  <si>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</si>
  <si>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</si>
  <si>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</si>
  <si>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</si>
  <si>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</si>
  <si>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</si>
  <si>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</si>
  <si>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</si>
  <si>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</si>
  <si>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</si>
  <si>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</si>
  <si>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</si>
  <si>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</si>
  <si>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</si>
  <si>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</si>
  <si>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</si>
  <si>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</si>
  <si>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</si>
  <si>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</si>
  <si>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</si>
  <si>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</si>
  <si>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</si>
  <si>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</si>
  <si>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</si>
  <si>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</si>
  <si>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</si>
  <si>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</si>
  <si>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</si>
  <si>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</si>
  <si>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</si>
  <si>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</si>
  <si>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</si>
  <si>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</si>
  <si>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</si>
  <si>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</si>
  <si>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</si>
  <si>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</si>
  <si>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</si>
  <si>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</si>
  <si>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</si>
  <si>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</si>
  <si>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</si>
  <si>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</si>
  <si>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</si>
  <si>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</si>
  <si>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</si>
  <si>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</si>
  <si>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</si>
  <si>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</si>
  <si>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</si>
  <si>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</si>
  <si>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</si>
  <si>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</si>
  <si>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</si>
  <si>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</si>
  <si>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</si>
  <si>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</si>
  <si>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</si>
  <si>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</si>
  <si>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</si>
  <si>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</si>
  <si>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</si>
  <si>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</si>
  <si>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</si>
  <si>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</si>
  <si>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</si>
  <si>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</si>
  <si>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</si>
  <si>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</si>
  <si>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</si>
  <si>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</si>
  <si>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</si>
  <si>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</si>
  <si>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</si>
  <si>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</si>
  <si>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</si>
  <si>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</si>
  <si>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</si>
  <si>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</si>
  <si>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</si>
  <si>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</si>
  <si>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</si>
  <si>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</si>
  <si>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</si>
  <si>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</si>
  <si>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</si>
  <si>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</si>
  <si>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</si>
  <si>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</si>
  <si>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</si>
  <si>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</si>
  <si>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</si>
  <si>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</si>
  <si>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</si>
  <si>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</si>
  <si>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</si>
  <si>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</si>
  <si>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</si>
  <si>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</si>
  <si>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</si>
  <si>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</si>
  <si>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</si>
  <si>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</si>
  <si>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</si>
  <si>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</si>
  <si>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</si>
  <si>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</si>
  <si>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</si>
  <si>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</si>
  <si>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</si>
  <si>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</si>
  <si>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</si>
  <si>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</si>
  <si>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</si>
  <si>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</si>
  <si>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</si>
  <si>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</si>
  <si>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</si>
  <si>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</si>
  <si>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</si>
  <si>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</si>
  <si>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</si>
  <si>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</si>
  <si>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</si>
  <si>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</si>
  <si>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</si>
  <si>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</si>
  <si>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</si>
  <si>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</si>
  <si>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</si>
  <si>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</si>
  <si>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</si>
  <si>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</si>
  <si>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</si>
  <si>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</si>
  <si>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</si>
  <si>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</si>
  <si>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</si>
  <si>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</si>
  <si>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</si>
  <si>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</si>
  <si>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</si>
  <si>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</si>
  <si>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</si>
  <si>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</si>
  <si>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</si>
  <si>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</si>
  <si>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</si>
  <si>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</si>
  <si>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</si>
  <si>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</si>
  <si>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</si>
  <si>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</si>
  <si>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</si>
  <si>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</si>
  <si>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</si>
  <si>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</si>
  <si>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</si>
  <si>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</si>
  <si>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</si>
  <si>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</si>
  <si>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</si>
  <si>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</si>
  <si>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</si>
  <si>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</si>
  <si>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</si>
  <si>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</si>
  <si>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</si>
  <si>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</si>
  <si>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</si>
  <si>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</si>
  <si>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</si>
  <si>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</si>
  <si>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</si>
  <si>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</si>
  <si>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</si>
  <si>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</si>
  <si>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</si>
  <si>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</si>
  <si>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</si>
  <si>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</si>
  <si>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</si>
  <si>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</si>
  <si>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</si>
  <si>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</si>
  <si>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</si>
  <si>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</si>
  <si>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</si>
  <si>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</si>
  <si>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</si>
  <si>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</si>
  <si>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</si>
  <si>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</si>
  <si>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</si>
  <si>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</si>
  <si>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</si>
  <si>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</si>
  <si>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</si>
  <si>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</si>
  <si>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</si>
  <si>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</si>
  <si>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</si>
  <si>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</si>
  <si>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</si>
  <si>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</si>
  <si>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</si>
  <si>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</si>
  <si>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</si>
  <si>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</si>
  <si>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</si>
  <si>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</si>
  <si>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</si>
  <si>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</si>
  <si>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</si>
  <si>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</si>
  <si>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</si>
  <si>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</si>
  <si>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</si>
  <si>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</si>
  <si>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</si>
  <si>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</si>
  <si>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</si>
  <si>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</si>
  <si>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</si>
  <si>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</si>
  <si>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</si>
  <si>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</si>
  <si>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</si>
  <si>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</si>
  <si>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</si>
  <si>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</si>
  <si>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</si>
  <si>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</si>
  <si>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</si>
  <si>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</si>
  <si>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</si>
  <si>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</si>
  <si>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</si>
  <si>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</si>
  <si>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</si>
  <si>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</si>
  <si>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</si>
  <si>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</si>
  <si>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</si>
  <si>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</si>
  <si>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</si>
  <si>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</si>
  <si>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</si>
  <si>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</si>
  <si>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</si>
  <si>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</si>
  <si>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</si>
  <si>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</si>
  <si>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</si>
  <si>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</si>
  <si>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</si>
  <si>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</si>
  <si>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</si>
  <si>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</si>
  <si>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</si>
  <si>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</si>
  <si>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</si>
  <si>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</si>
  <si>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</si>
  <si>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</si>
  <si>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</si>
  <si>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</si>
  <si>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</si>
  <si>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</si>
  <si>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</si>
  <si>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</si>
  <si>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</si>
  <si>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</si>
  <si>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</si>
  <si>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</si>
  <si>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</si>
  <si>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</si>
  <si>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</si>
  <si>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</si>
  <si>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</si>
  <si>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</si>
  <si>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</si>
  <si>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</si>
  <si>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</si>
  <si>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</si>
  <si>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</si>
  <si>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</si>
  <si>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</si>
  <si>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</si>
  <si>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</si>
  <si>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</si>
  <si>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</si>
  <si>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</si>
  <si>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</si>
  <si>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</si>
  <si>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</si>
  <si>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</si>
  <si>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</si>
  <si>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</si>
  <si>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</si>
  <si>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</si>
  <si>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</si>
  <si>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</si>
  <si>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</si>
  <si>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</si>
  <si>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</si>
  <si>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</si>
  <si>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</si>
  <si>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</si>
  <si>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</si>
  <si>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</si>
  <si>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</si>
  <si>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</si>
  <si>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</si>
  <si>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</si>
  <si>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</si>
  <si>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</si>
  <si>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</si>
  <si>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</si>
  <si>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</si>
  <si>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</si>
  <si>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</si>
  <si>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</si>
  <si>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</si>
  <si>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</si>
  <si>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</si>
  <si>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</si>
  <si>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</si>
  <si>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</si>
  <si>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</si>
  <si>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</si>
  <si>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</si>
  <si>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</si>
  <si>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</si>
  <si>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</si>
  <si>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</si>
  <si>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</si>
  <si>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</si>
  <si>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</si>
  <si>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</si>
  <si>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</si>
  <si>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</si>
  <si>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</si>
  <si>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</si>
  <si>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</si>
  <si>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</si>
  <si>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</si>
  <si>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</si>
  <si>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</si>
  <si>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</si>
  <si>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</si>
  <si>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</si>
  <si>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</si>
  <si>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</si>
  <si>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</si>
  <si>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</si>
  <si>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</si>
  <si>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</si>
  <si>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</si>
  <si>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</si>
  <si>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</si>
  <si>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</si>
  <si>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</si>
  <si>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</si>
  <si>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</si>
  <si>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</si>
  <si>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</si>
  <si>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</si>
  <si>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</si>
  <si>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</si>
  <si>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</si>
  <si>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</si>
  <si>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</si>
  <si>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</si>
  <si>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</si>
  <si>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</si>
  <si>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</si>
  <si>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</si>
  <si>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</si>
  <si>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</si>
  <si>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</si>
  <si>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</si>
  <si>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</si>
  <si>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</si>
  <si>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</si>
  <si>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</si>
  <si>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</si>
  <si>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</si>
  <si>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</si>
  <si>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</si>
  <si>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</si>
  <si>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</si>
  <si>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</si>
  <si>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</si>
  <si>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</si>
  <si>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</si>
  <si>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</si>
  <si>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</si>
  <si>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</si>
  <si>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</si>
  <si>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</si>
  <si>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</si>
  <si>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</si>
  <si>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</si>
  <si>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</si>
  <si>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</si>
  <si>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</si>
  <si>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</si>
  <si>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</si>
  <si>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</si>
  <si>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</si>
  <si>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</si>
  <si>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</si>
  <si>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</si>
  <si>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</si>
  <si>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</si>
  <si>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</si>
  <si>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</si>
  <si>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</si>
  <si>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</si>
  <si>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</si>
  <si>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</si>
  <si>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</si>
  <si>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</si>
  <si>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</si>
  <si>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</si>
  <si>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</si>
  <si>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</si>
  <si>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</si>
  <si>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</si>
  <si>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</si>
  <si>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</si>
  <si>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</si>
  <si>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</si>
  <si>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</si>
  <si>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</si>
  <si>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</si>
  <si>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</si>
  <si>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</si>
  <si>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</si>
  <si>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</si>
  <si>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</si>
  <si>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</si>
  <si>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</si>
  <si>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</si>
  <si>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</si>
  <si>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</si>
  <si>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</si>
  <si>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</si>
  <si>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</si>
  <si>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</si>
  <si>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</si>
  <si>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</si>
  <si>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</si>
  <si>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</si>
  <si>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</si>
  <si>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</si>
  <si>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</si>
  <si>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</si>
  <si>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</si>
  <si>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</si>
  <si>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</si>
  <si>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</si>
  <si>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</si>
  <si>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</si>
  <si>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</si>
  <si>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</si>
  <si>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</si>
  <si>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</si>
  <si>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</si>
  <si>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</si>
  <si>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</si>
  <si>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</si>
  <si>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</si>
  <si>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</si>
  <si>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</si>
  <si>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</si>
  <si>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</si>
  <si>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</si>
  <si>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</si>
  <si>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</si>
  <si>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</si>
  <si>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</si>
  <si>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</si>
  <si>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</si>
  <si>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</si>
  <si>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</si>
  <si>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</si>
  <si>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</si>
  <si>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</si>
  <si>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</si>
  <si>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</si>
  <si>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</si>
  <si>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</si>
  <si>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</si>
  <si>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</si>
  <si>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</si>
  <si>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</si>
  <si>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</si>
  <si>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</si>
  <si>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</si>
  <si>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</si>
  <si>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</si>
  <si>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</si>
  <si>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</si>
  <si>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</si>
  <si>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</si>
  <si>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</si>
  <si>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</si>
  <si>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</si>
  <si>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</si>
  <si>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</si>
  <si>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</si>
  <si>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</si>
  <si>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</si>
  <si>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</si>
  <si>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</si>
  <si>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</si>
  <si>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</si>
  <si>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</si>
  <si>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</si>
  <si>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</si>
  <si>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</si>
  <si>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</si>
  <si>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</si>
  <si>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</si>
  <si>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</si>
  <si>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</si>
  <si>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</si>
  <si>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</si>
  <si>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</si>
  <si>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</si>
  <si>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</si>
  <si>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</si>
  <si>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</si>
  <si>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</si>
  <si>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</si>
  <si>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</si>
  <si>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</si>
  <si>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</si>
  <si>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</si>
  <si>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</si>
  <si>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</si>
  <si>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</si>
  <si>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</si>
  <si>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</si>
  <si>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</si>
  <si>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</si>
  <si>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</si>
  <si>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</si>
  <si>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</si>
  <si>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</si>
  <si>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</si>
  <si>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</si>
  <si>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</si>
  <si>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</si>
  <si>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</si>
  <si>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</si>
  <si>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</si>
  <si>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</si>
  <si>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</si>
  <si>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</si>
  <si>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</si>
  <si>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</si>
  <si>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</si>
  <si>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</si>
  <si>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</si>
  <si>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</si>
  <si>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</si>
  <si>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</si>
  <si>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</si>
  <si>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</si>
  <si>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</si>
  <si>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</si>
  <si>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</si>
  <si>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</si>
  <si>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</si>
  <si>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</si>
  <si>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</si>
  <si>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</si>
  <si>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</si>
  <si>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</si>
  <si>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</si>
  <si>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</si>
  <si>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</si>
  <si>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</si>
  <si>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</si>
  <si>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</si>
  <si>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</si>
  <si>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</si>
  <si>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</si>
  <si>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</si>
  <si>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</si>
  <si>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</si>
  <si>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</si>
  <si>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</si>
  <si>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</si>
  <si>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</si>
  <si>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</si>
  <si>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</si>
  <si>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</si>
  <si>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</si>
  <si>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</si>
  <si>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</si>
  <si>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</si>
  <si>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</si>
  <si>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</si>
  <si>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</si>
  <si>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</si>
  <si>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</si>
  <si>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</si>
  <si>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</si>
  <si>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</si>
  <si>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</si>
  <si>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</si>
  <si>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</si>
  <si>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</si>
  <si>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</si>
  <si>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</si>
  <si>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</si>
  <si>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</si>
  <si>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</si>
  <si>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</si>
  <si>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</si>
  <si>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</si>
  <si>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</si>
  <si>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</si>
  <si>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</si>
  <si>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</si>
  <si>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</si>
  <si>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</si>
  <si>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</si>
  <si>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</si>
  <si>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</si>
  <si>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</si>
  <si>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</si>
  <si>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</si>
  <si>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</si>
  <si>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</si>
  <si>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</si>
  <si>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</si>
  <si>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</si>
  <si>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</si>
  <si>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</si>
  <si>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</si>
  <si>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</si>
  <si>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</si>
  <si>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</si>
  <si>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</si>
  <si>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</si>
  <si>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</si>
  <si>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</si>
  <si>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</si>
  <si>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</si>
  <si>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</si>
  <si>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</si>
  <si>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</si>
  <si>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</si>
  <si>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</si>
  <si>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</si>
  <si>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</si>
  <si>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</si>
  <si>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</si>
  <si>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</si>
  <si>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</si>
  <si>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</si>
  <si>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</si>
  <si>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</si>
  <si>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</si>
  <si>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</si>
  <si>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</si>
  <si>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</si>
  <si>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</si>
  <si>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</si>
  <si>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</si>
  <si>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</si>
  <si>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</si>
  <si>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</si>
  <si>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</si>
  <si>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</si>
  <si>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</si>
  <si>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</si>
  <si>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</si>
  <si>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</si>
  <si>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</si>
  <si>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</si>
  <si>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</si>
  <si>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</si>
  <si>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</si>
  <si>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</si>
  <si>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</si>
  <si>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</si>
  <si>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</si>
  <si>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</si>
  <si>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</si>
  <si>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</si>
  <si>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</si>
  <si>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</si>
  <si>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</si>
  <si>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</si>
  <si>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</si>
  <si>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</si>
  <si>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</si>
  <si>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</si>
  <si>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</si>
  <si>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</si>
  <si>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</si>
  <si>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</si>
  <si>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</si>
  <si>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</si>
  <si>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</si>
  <si>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</si>
  <si>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</si>
  <si>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</si>
  <si>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</si>
  <si>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</si>
  <si>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</si>
  <si>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</si>
  <si>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</si>
  <si>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</si>
  <si>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</si>
  <si>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</si>
  <si>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</si>
  <si>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</si>
  <si>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</si>
  <si>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</si>
  <si>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</si>
  <si>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</si>
  <si>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</si>
  <si>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</si>
  <si>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</si>
  <si>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</si>
  <si>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</si>
  <si>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</si>
  <si>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</si>
  <si>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</si>
  <si>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</si>
  <si>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</si>
  <si>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</si>
  <si>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</si>
  <si>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</si>
  <si>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</si>
  <si>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</si>
  <si>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</si>
  <si>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</si>
  <si>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</si>
  <si>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</si>
  <si>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</si>
  <si>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</si>
  <si>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</si>
  <si>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</si>
  <si>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</si>
  <si>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</si>
  <si>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</si>
  <si>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</si>
  <si>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</si>
  <si>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</si>
  <si>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</si>
  <si>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</si>
  <si>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</si>
  <si>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</si>
  <si>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</si>
  <si>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</si>
  <si>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</si>
  <si>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</si>
  <si>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</si>
  <si>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</si>
  <si>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</si>
  <si>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</si>
  <si>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</si>
  <si>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</si>
  <si>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</si>
  <si>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</si>
  <si>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</si>
  <si>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</si>
  <si>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</si>
  <si>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</si>
  <si>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</si>
  <si>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</si>
  <si>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</si>
  <si>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</si>
  <si>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</si>
  <si>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</si>
  <si>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</si>
  <si>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</si>
  <si>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</si>
  <si>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</si>
  <si>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</si>
  <si>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</si>
  <si>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</si>
  <si>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</si>
  <si>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</si>
  <si>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</si>
  <si>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</si>
  <si>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</si>
  <si>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</si>
  <si>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</si>
  <si>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</si>
  <si>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</si>
  <si>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</si>
  <si>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</si>
  <si>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</si>
  <si>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</si>
  <si>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</si>
  <si>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</si>
  <si>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</si>
  <si>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</si>
  <si>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</si>
  <si>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</si>
  <si>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</si>
  <si>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</si>
  <si>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</si>
  <si>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</si>
  <si>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</si>
  <si>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</si>
  <si>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</si>
  <si>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</si>
  <si>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</si>
  <si>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</si>
  <si>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</si>
  <si>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</si>
  <si>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</si>
  <si>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</si>
  <si>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</si>
  <si>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</si>
  <si>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</si>
  <si>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</si>
  <si>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</si>
  <si>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</si>
  <si>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</si>
  <si>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</si>
  <si>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</si>
  <si>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</si>
  <si>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</si>
  <si>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</si>
  <si>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</si>
  <si>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</si>
  <si>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</si>
  <si>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</si>
  <si>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</si>
  <si>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</si>
  <si>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</si>
  <si>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</si>
  <si>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</si>
  <si>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</si>
  <si>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</si>
  <si>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</si>
  <si>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</si>
  <si>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</si>
  <si>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</si>
  <si>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</si>
  <si>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</si>
  <si>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</si>
  <si>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</si>
  <si>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</si>
  <si>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</si>
  <si>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</si>
  <si>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</si>
  <si>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</si>
  <si>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</si>
  <si>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</si>
  <si>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</si>
  <si>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</si>
  <si>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</si>
  <si>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</si>
  <si>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</si>
  <si>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</si>
  <si>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</si>
  <si>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</si>
  <si>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</si>
  <si>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</si>
  <si>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</si>
  <si>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</si>
  <si>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</si>
  <si>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</si>
  <si>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</si>
  <si>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</si>
  <si>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</si>
  <si>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</si>
  <si>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</si>
  <si>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</si>
  <si>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</si>
  <si>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</si>
  <si>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</si>
  <si>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</si>
  <si>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</si>
  <si>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</si>
  <si>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</si>
  <si>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</si>
  <si>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</si>
  <si>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</si>
  <si>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</si>
  <si>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</si>
  <si>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</si>
  <si>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</si>
  <si>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</si>
  <si>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</si>
  <si>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</si>
  <si>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</si>
  <si>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</si>
  <si>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</si>
  <si>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</si>
  <si>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</si>
  <si>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</si>
  <si>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</si>
  <si>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</si>
  <si>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</si>
  <si>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</si>
  <si>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</si>
  <si>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</si>
  <si>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</si>
  <si>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</si>
  <si>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</si>
  <si>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</si>
  <si>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</si>
  <si>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</si>
  <si>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</si>
  <si>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</si>
  <si>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</si>
  <si>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</si>
  <si>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</si>
  <si>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</si>
  <si>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</si>
  <si>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</si>
  <si>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</si>
  <si>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</si>
  <si>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</si>
  <si>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</si>
  <si>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</si>
  <si>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</si>
  <si>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</si>
  <si>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</si>
  <si>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</si>
  <si>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</si>
  <si>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</si>
  <si>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</si>
  <si>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</si>
  <si>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</si>
  <si>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</si>
  <si>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</si>
  <si>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</si>
  <si>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</si>
  <si>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</si>
  <si>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</si>
  <si>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</si>
  <si>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</si>
  <si>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</si>
  <si>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</si>
  <si>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</si>
  <si>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</si>
  <si>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</si>
  <si>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</si>
  <si>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</si>
  <si>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</si>
  <si>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</si>
  <si>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</si>
  <si>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</si>
  <si>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</si>
  <si>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</si>
  <si>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</si>
  <si>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</si>
  <si>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</si>
  <si>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</si>
  <si>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</si>
  <si>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</si>
  <si>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</si>
  <si>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</si>
  <si>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</si>
  <si>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</si>
  <si>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</si>
  <si>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</si>
  <si>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</si>
  <si>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</si>
  <si>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</si>
  <si>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</si>
  <si>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</si>
  <si>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</si>
  <si>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</si>
  <si>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</si>
  <si>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</si>
  <si>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</si>
  <si>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</si>
  <si>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</si>
  <si>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</si>
  <si>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</si>
  <si>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</si>
  <si>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</si>
  <si>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</si>
  <si>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</si>
  <si>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</si>
  <si>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</si>
  <si>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</si>
  <si>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</si>
  <si>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</si>
  <si>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</si>
  <si>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</si>
  <si>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</si>
  <si>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</si>
  <si>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</si>
  <si>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</si>
  <si>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</si>
  <si>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</si>
  <si>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</si>
  <si>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</si>
  <si>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</si>
  <si>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</si>
  <si>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</si>
  <si>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</si>
  <si>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</si>
  <si>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</si>
  <si>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</si>
  <si>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</si>
  <si>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</si>
  <si>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</si>
  <si>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</si>
  <si>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</si>
  <si>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</si>
  <si>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</si>
  <si>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</si>
  <si>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</si>
  <si>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</si>
  <si>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</si>
  <si>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</si>
  <si>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</si>
  <si>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</si>
  <si>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</si>
  <si>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</si>
  <si>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</si>
  <si>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</si>
  <si>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</si>
  <si>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</si>
  <si>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</si>
  <si>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</si>
  <si>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</si>
  <si>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</si>
  <si>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</si>
  <si>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</si>
  <si>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</si>
  <si>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</si>
  <si>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</si>
  <si>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</si>
  <si>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</si>
  <si>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</si>
  <si>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</si>
  <si>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</si>
  <si>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</si>
  <si>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</si>
  <si>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</si>
  <si>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</si>
  <si>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</si>
  <si>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</si>
  <si>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</si>
  <si>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</si>
  <si>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</si>
  <si>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</si>
  <si>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</si>
  <si>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</si>
  <si>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</si>
  <si>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</si>
  <si>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</si>
  <si>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</si>
  <si>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</si>
  <si>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</si>
  <si>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</si>
  <si>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</si>
  <si>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</si>
  <si>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</si>
  <si>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</si>
  <si>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</si>
  <si>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</si>
  <si>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</si>
  <si>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</si>
  <si>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</si>
  <si>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</si>
  <si>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</si>
  <si>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</si>
  <si>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</si>
  <si>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</si>
  <si>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</si>
  <si>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</si>
  <si>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</si>
  <si>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</si>
  <si>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</si>
  <si>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</si>
  <si>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</si>
  <si>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</si>
  <si>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</si>
  <si>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</si>
  <si>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</si>
  <si>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</si>
  <si>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</si>
  <si>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</si>
  <si>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</si>
  <si>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</si>
  <si>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</si>
  <si>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</si>
  <si>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</si>
  <si>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</si>
  <si>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</si>
  <si>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</si>
  <si>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</si>
  <si>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</si>
  <si>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</si>
  <si>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</si>
  <si>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</si>
  <si>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</si>
  <si>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</si>
  <si>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</si>
  <si>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</si>
  <si>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</si>
  <si>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</si>
  <si>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</si>
  <si>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</si>
  <si>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</si>
  <si>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</si>
  <si>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</si>
  <si>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</si>
  <si>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</si>
  <si>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</si>
  <si>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</si>
  <si>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</si>
  <si>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</si>
  <si>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</si>
  <si>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</si>
  <si>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</si>
  <si>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</si>
  <si>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</si>
  <si>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</si>
  <si>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</si>
  <si>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</si>
  <si>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</si>
  <si>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</si>
  <si>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</si>
  <si>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</si>
  <si>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</si>
  <si>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</si>
  <si>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</si>
  <si>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</si>
  <si>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</si>
  <si>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</si>
  <si>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</si>
  <si>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</si>
  <si>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</si>
  <si>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</si>
  <si>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</si>
  <si>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</si>
  <si>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</si>
  <si>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</si>
  <si>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</si>
  <si>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</si>
  <si>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</si>
  <si>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</si>
  <si>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</si>
  <si>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</si>
  <si>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</si>
  <si>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</si>
  <si>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</si>
  <si>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</si>
  <si>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</si>
  <si>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</si>
  <si>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</si>
  <si>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</si>
  <si>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</si>
  <si>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</si>
  <si>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</si>
  <si>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</si>
  <si>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</si>
  <si>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</si>
  <si>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</si>
  <si>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</si>
  <si>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</si>
  <si>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</si>
  <si>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</si>
  <si>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</si>
  <si>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</si>
  <si>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</si>
  <si>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</si>
  <si>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</si>
  <si>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</si>
  <si>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</si>
  <si>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</si>
  <si>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</si>
  <si>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</si>
  <si>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</si>
  <si>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</si>
  <si>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</si>
  <si>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</si>
  <si>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</si>
  <si>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</si>
  <si>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</si>
  <si>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</si>
  <si>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</si>
  <si>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</si>
  <si>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</si>
  <si>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</si>
  <si>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</si>
  <si>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</si>
  <si>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</si>
  <si>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</si>
  <si>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</si>
  <si>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</si>
  <si>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</si>
  <si>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</si>
  <si>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</si>
  <si>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</si>
  <si>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</si>
  <si>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</si>
  <si>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</si>
  <si>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</si>
  <si>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</si>
  <si>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</si>
  <si>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</si>
  <si>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</si>
  <si>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</si>
  <si>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</si>
  <si>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</si>
  <si>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</si>
  <si>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</si>
  <si>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</si>
  <si>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</si>
  <si>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</si>
  <si>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</si>
  <si>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</si>
  <si>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</si>
  <si>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</si>
  <si>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</si>
  <si>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</si>
  <si>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</si>
  <si>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</si>
  <si>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</si>
  <si>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</si>
  <si>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</si>
  <si>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</si>
  <si>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</si>
  <si>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</si>
  <si>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</si>
  <si>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</si>
  <si>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</si>
  <si>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</si>
  <si>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</si>
  <si>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</si>
  <si>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</si>
  <si>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</si>
  <si>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</si>
  <si>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</si>
  <si>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</si>
  <si>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</si>
  <si>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</si>
  <si>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</si>
  <si>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</si>
  <si>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</si>
  <si>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</si>
  <si>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</si>
  <si>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</si>
  <si>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</si>
  <si>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</si>
  <si>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</si>
  <si>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</si>
  <si>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</si>
  <si>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</si>
  <si>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</si>
  <si>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</si>
  <si>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</si>
  <si>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</si>
  <si>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</si>
  <si>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</si>
  <si>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</si>
  <si>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</si>
  <si>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</si>
  <si>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</si>
  <si>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</si>
  <si>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</si>
  <si>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</si>
  <si>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</si>
  <si>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</si>
  <si>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</si>
  <si>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</si>
  <si>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</si>
  <si>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</si>
  <si>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</si>
  <si>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</si>
  <si>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</si>
  <si>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</si>
  <si>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</si>
  <si>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</si>
  <si>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</si>
  <si>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</si>
  <si>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</si>
  <si>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</si>
  <si>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</si>
  <si>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</si>
  <si>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</si>
  <si>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</si>
  <si>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</si>
  <si>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</si>
  <si>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</si>
  <si>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</si>
  <si>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</si>
  <si>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</si>
  <si>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</si>
  <si>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</si>
  <si>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</si>
  <si>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</si>
  <si>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</si>
  <si>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</si>
  <si>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</si>
  <si>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</si>
  <si>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</si>
  <si>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</si>
  <si>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</si>
  <si>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</si>
  <si>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</si>
  <si>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</si>
  <si>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</si>
  <si>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</si>
  <si>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</si>
  <si>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</si>
  <si>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</si>
  <si>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</si>
  <si>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</si>
  <si>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</si>
  <si>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</si>
  <si>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</si>
  <si>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</si>
  <si>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</si>
  <si>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</si>
  <si>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</si>
  <si>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</si>
  <si>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</si>
  <si>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</si>
  <si>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</si>
  <si>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</si>
  <si>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</si>
  <si>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</si>
  <si>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</si>
  <si>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</si>
  <si>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</si>
  <si>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</si>
  <si>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</si>
  <si>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</si>
  <si>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</si>
  <si>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</si>
  <si>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</si>
  <si>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</si>
  <si>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</si>
  <si>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</si>
  <si>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</si>
  <si>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</si>
  <si>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</si>
  <si>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</si>
  <si>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</si>
  <si>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</si>
  <si>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</si>
  <si>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</si>
  <si>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</si>
  <si>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</si>
  <si>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</si>
  <si>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</si>
  <si>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</si>
  <si>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</si>
  <si>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</si>
  <si>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</si>
  <si>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</si>
  <si>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</si>
  <si>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</si>
  <si>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</si>
  <si>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</si>
  <si>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</si>
  <si>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</si>
  <si>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</si>
  <si>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</si>
  <si>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</si>
  <si>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</si>
  <si>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</si>
  <si>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</si>
  <si>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</si>
  <si>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</si>
  <si>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</si>
  <si>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</si>
  <si>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</si>
  <si>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</si>
  <si>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</si>
  <si>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</si>
  <si>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</si>
  <si>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</si>
  <si>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</si>
  <si>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</si>
  <si>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</si>
  <si>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</si>
  <si>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</si>
  <si>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</si>
  <si>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</si>
  <si>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</si>
  <si>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</si>
  <si>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</si>
  <si>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</si>
  <si>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</si>
  <si>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</si>
  <si>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</si>
  <si>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</si>
  <si>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</si>
  <si>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</si>
  <si>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</si>
  <si>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</si>
  <si>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</si>
  <si>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</si>
  <si>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</si>
  <si>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</si>
  <si>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</si>
  <si>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</si>
  <si>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</si>
  <si>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</si>
  <si>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</si>
  <si>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</si>
  <si>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</si>
  <si>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</si>
  <si>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</si>
  <si>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</si>
  <si>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</si>
  <si>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</si>
  <si>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</si>
  <si>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</si>
  <si>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</si>
  <si>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</si>
  <si>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</si>
  <si>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</si>
  <si>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</si>
  <si>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</si>
  <si>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</si>
  <si>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</si>
  <si>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</si>
  <si>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</si>
  <si>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</si>
  <si>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</si>
  <si>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</si>
  <si>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</si>
  <si>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</si>
  <si>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</si>
  <si>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</si>
  <si>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</si>
  <si>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</si>
  <si>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</si>
  <si>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</si>
  <si>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</si>
  <si>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</si>
  <si>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</si>
  <si>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</si>
  <si>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</si>
  <si>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</si>
  <si>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</si>
  <si>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</si>
  <si>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</si>
  <si>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</si>
  <si>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</si>
  <si>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</si>
  <si>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</si>
  <si>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</si>
  <si>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</si>
  <si>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</si>
  <si>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</si>
  <si>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</si>
  <si>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</si>
  <si>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</si>
  <si>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</si>
  <si>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</si>
  <si>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</si>
  <si>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</si>
  <si>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</si>
  <si>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</si>
  <si>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</si>
  <si>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</si>
  <si>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</si>
  <si>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</si>
  <si>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</si>
  <si>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</si>
  <si>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</si>
  <si>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</si>
  <si>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</si>
  <si>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</si>
  <si>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</si>
  <si>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</si>
  <si>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</si>
  <si>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</si>
  <si>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</si>
  <si>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</si>
  <si>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</si>
  <si>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</si>
  <si>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</si>
  <si>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</si>
  <si>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</si>
  <si>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</si>
  <si>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</si>
  <si>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</si>
  <si>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</si>
  <si>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</si>
  <si>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</si>
  <si>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</si>
  <si>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</si>
  <si>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</si>
  <si>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</si>
  <si>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</si>
  <si>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</si>
  <si>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</si>
  <si>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</si>
  <si>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</si>
  <si>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</si>
  <si>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</si>
  <si>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</si>
  <si>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</si>
  <si>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</si>
  <si>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</si>
  <si>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</si>
  <si>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</si>
  <si>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</si>
  <si>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</si>
  <si>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</si>
  <si>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</si>
  <si>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</si>
  <si>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</si>
  <si>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</si>
  <si>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</si>
  <si>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</si>
  <si>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</si>
  <si>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</si>
  <si>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</si>
  <si>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</si>
  <si>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</si>
  <si>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</si>
  <si>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</si>
  <si>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</si>
  <si>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</si>
  <si>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</si>
  <si>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</si>
  <si>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</si>
  <si>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</si>
  <si>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</si>
  <si>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</si>
  <si>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</si>
  <si>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</si>
  <si>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</si>
  <si>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</si>
  <si>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</si>
  <si>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</si>
  <si>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</si>
  <si>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</si>
  <si>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</si>
  <si>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</si>
  <si>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</si>
  <si>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</si>
  <si>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</si>
  <si>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</si>
  <si>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</si>
  <si>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</si>
  <si>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</si>
  <si>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</si>
  <si>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</si>
  <si>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</si>
  <si>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</si>
  <si>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</si>
  <si>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</si>
  <si>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</si>
  <si>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</si>
  <si>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</si>
  <si>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</si>
  <si>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</si>
  <si>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</si>
  <si>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</si>
  <si>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</si>
  <si>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</si>
  <si>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</si>
  <si>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</si>
  <si>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</si>
  <si>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</si>
  <si>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</si>
  <si>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</si>
  <si>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</si>
  <si>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</si>
  <si>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</si>
  <si>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</si>
  <si>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</si>
  <si>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</si>
  <si>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</si>
  <si>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</si>
  <si>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</si>
  <si>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</si>
  <si>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</si>
  <si>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</si>
  <si>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</si>
  <si>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</si>
  <si>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</si>
  <si>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</si>
  <si>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</si>
  <si>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</si>
  <si>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</si>
  <si>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</si>
  <si>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</si>
  <si>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</si>
  <si>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</si>
  <si>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</si>
  <si>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</si>
  <si>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</si>
  <si>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</si>
  <si>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</si>
  <si>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</si>
  <si>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</si>
  <si>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</si>
  <si>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</si>
  <si>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</si>
  <si>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</si>
  <si>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</si>
  <si>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</si>
  <si>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</si>
  <si>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</si>
  <si>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</si>
  <si>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</si>
  <si>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</si>
  <si>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</si>
  <si>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</si>
  <si>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</si>
  <si>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</si>
  <si>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</si>
  <si>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</si>
  <si>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</si>
  <si>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</si>
  <si>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</si>
  <si>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</si>
  <si>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</si>
  <si>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</si>
  <si>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</si>
  <si>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</si>
  <si>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</si>
  <si>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</si>
  <si>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</si>
  <si>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</si>
  <si>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</si>
  <si>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</si>
  <si>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</si>
  <si>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</si>
  <si>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</si>
  <si>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</si>
  <si>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</si>
  <si>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</si>
  <si>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</si>
  <si>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</si>
  <si>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</si>
  <si>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</si>
  <si>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</si>
  <si>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</si>
  <si>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</si>
  <si>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</si>
  <si>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</si>
  <si>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</si>
  <si>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</si>
  <si>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</si>
  <si>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</si>
  <si>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</si>
  <si>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</si>
  <si>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</si>
  <si>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</si>
  <si>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</si>
  <si>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</si>
  <si>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</si>
  <si>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</si>
  <si>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</si>
  <si>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</si>
  <si>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</si>
  <si>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</si>
  <si>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</si>
  <si>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</si>
  <si>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</si>
  <si>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</si>
  <si>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</si>
  <si>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</si>
  <si>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</si>
  <si>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</si>
  <si>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</si>
  <si>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</si>
  <si>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</si>
  <si>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</si>
  <si>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</si>
  <si>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</si>
  <si>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</si>
  <si>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</si>
  <si>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</si>
  <si>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</si>
  <si>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</si>
  <si>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</si>
  <si>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</si>
  <si>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</si>
  <si>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</si>
  <si>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</si>
  <si>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</si>
  <si>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</si>
  <si>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</si>
  <si>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</si>
  <si>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</si>
  <si>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</si>
  <si>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</si>
  <si>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</si>
  <si>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</si>
  <si>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</si>
  <si>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</si>
  <si>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</si>
  <si>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</si>
  <si>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</si>
  <si>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</si>
  <si>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</si>
  <si>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</si>
  <si>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</si>
  <si>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</si>
  <si>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</si>
  <si>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</si>
  <si>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</si>
  <si>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</si>
  <si>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</si>
  <si>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</si>
  <si>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</si>
  <si>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</si>
  <si>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</si>
  <si>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</si>
  <si>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</si>
  <si>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</si>
  <si>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</si>
  <si>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</si>
  <si>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</si>
  <si>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</si>
  <si>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</si>
  <si>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</si>
  <si>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</si>
  <si>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</si>
  <si>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</si>
  <si>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</si>
  <si>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</si>
  <si>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</si>
  <si>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</si>
  <si>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</si>
  <si>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</si>
  <si>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</si>
  <si>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</si>
  <si>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</si>
  <si>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</si>
  <si>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</si>
  <si>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</si>
  <si>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</si>
  <si>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</si>
  <si>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</si>
  <si>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</si>
  <si>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</si>
  <si>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</si>
  <si>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</si>
  <si>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</si>
  <si>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</si>
  <si>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</si>
  <si>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</si>
  <si>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</si>
  <si>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</si>
  <si>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</si>
  <si>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</si>
  <si>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</si>
  <si>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</si>
  <si>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</si>
  <si>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</si>
  <si>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</si>
  <si>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</si>
  <si>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</si>
  <si>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</si>
  <si>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</si>
  <si>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</si>
  <si>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</si>
  <si>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</si>
  <si>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</si>
  <si>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</si>
  <si>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</si>
  <si>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</si>
  <si>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</si>
  <si>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</si>
  <si>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</si>
  <si>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</si>
  <si>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</si>
  <si>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</si>
  <si>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</si>
  <si>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</si>
  <si>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</si>
  <si>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</si>
  <si>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</si>
  <si>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</si>
  <si>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</si>
  <si>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</si>
  <si>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</si>
  <si>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</si>
  <si>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</si>
  <si>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</si>
  <si>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</si>
  <si>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</si>
  <si>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</si>
  <si>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</si>
  <si>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</si>
  <si>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</si>
  <si>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</si>
  <si>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</si>
  <si>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</si>
  <si>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</si>
  <si>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</si>
  <si>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</si>
  <si>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</si>
  <si>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</si>
  <si>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</si>
  <si>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</si>
  <si>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</si>
  <si>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</si>
  <si>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</si>
  <si>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</si>
  <si>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</si>
  <si>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</si>
  <si>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</si>
  <si>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</si>
  <si>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</si>
  <si>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</si>
  <si>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</si>
  <si>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</si>
  <si>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</si>
  <si>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</si>
  <si>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</si>
  <si>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</si>
  <si>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</si>
  <si>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</si>
  <si>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</si>
  <si>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</si>
  <si>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</si>
  <si>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</si>
  <si>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</si>
  <si>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</si>
  <si>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</si>
  <si>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</si>
  <si>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</si>
  <si>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</si>
  <si>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</si>
  <si>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</si>
  <si>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</si>
  <si>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</si>
  <si>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</si>
  <si>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</si>
  <si>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</si>
  <si>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</si>
  <si>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</si>
  <si>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</si>
  <si>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</si>
  <si>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</si>
  <si>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</si>
  <si>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</si>
  <si>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</si>
  <si>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</si>
  <si>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</si>
  <si>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</si>
  <si>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</si>
  <si>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</si>
  <si>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</si>
  <si>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</si>
  <si>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</si>
  <si>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</si>
  <si>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</si>
  <si>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</si>
  <si>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</si>
  <si>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</si>
  <si>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</si>
  <si>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</si>
  <si>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</si>
  <si>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</si>
  <si>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</si>
  <si>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</si>
  <si>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</si>
  <si>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</si>
  <si>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</si>
  <si>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</si>
  <si>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</si>
  <si>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</si>
  <si>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</si>
  <si>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</si>
  <si>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</si>
  <si>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</si>
  <si>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</si>
  <si>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</si>
  <si>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</si>
  <si>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</si>
  <si>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</si>
  <si>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</si>
  <si>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</si>
  <si>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</si>
  <si>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</si>
  <si>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</si>
  <si>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</si>
  <si>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</si>
  <si>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</si>
  <si>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</si>
  <si>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</si>
  <si>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</si>
  <si>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</si>
  <si>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</si>
  <si>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</si>
  <si>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</si>
  <si>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</si>
  <si>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</si>
  <si>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</si>
  <si>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</si>
  <si>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</si>
  <si>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</si>
  <si>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</si>
  <si>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</si>
  <si>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</si>
  <si>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</si>
  <si>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</si>
  <si>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</si>
  <si>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</si>
  <si>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</si>
  <si>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</si>
  <si>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</si>
  <si>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</si>
  <si>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</si>
  <si>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</si>
  <si>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</si>
  <si>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</si>
  <si>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</si>
  <si>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</si>
  <si>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</si>
  <si>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</si>
  <si>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</si>
  <si>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</si>
  <si>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</si>
  <si>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</si>
  <si>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</si>
  <si>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</si>
  <si>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</si>
  <si>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</si>
  <si>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</si>
  <si>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</si>
  <si>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</si>
  <si>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</si>
  <si>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</si>
  <si>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</si>
  <si>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</si>
  <si>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</si>
  <si>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</si>
  <si>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</si>
  <si>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</si>
  <si>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</si>
  <si>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</si>
  <si>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</si>
  <si>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</si>
  <si>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</si>
  <si>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</si>
  <si>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</si>
  <si>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</si>
  <si>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</si>
  <si>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</si>
  <si>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</si>
  <si>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</si>
  <si>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</si>
  <si>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</si>
  <si>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</si>
  <si>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</si>
  <si>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</si>
  <si>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</si>
  <si>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</si>
  <si>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</si>
  <si>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</si>
  <si>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</si>
  <si>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</si>
  <si>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</si>
  <si>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</si>
  <si>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</si>
  <si>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</si>
  <si>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</si>
  <si>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</si>
  <si>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</si>
  <si>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</si>
  <si>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</si>
  <si>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</si>
  <si>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</si>
  <si>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</si>
  <si>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</si>
  <si>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</si>
  <si>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</si>
  <si>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</si>
  <si>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</si>
  <si>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</si>
  <si>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</si>
  <si>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</si>
  <si>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</si>
  <si>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</si>
  <si>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</si>
  <si>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</si>
  <si>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</si>
  <si>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</si>
  <si>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</si>
  <si>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</si>
  <si>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</si>
  <si>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</si>
  <si>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</si>
  <si>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</si>
  <si>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</si>
  <si>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</si>
  <si>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</si>
  <si>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</si>
  <si>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</si>
  <si>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</si>
  <si>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</si>
  <si>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</si>
  <si>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</si>
  <si>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</si>
  <si>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</si>
  <si>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</si>
  <si>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</si>
  <si>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</si>
  <si>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</si>
  <si>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</si>
  <si>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</si>
  <si>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</si>
  <si>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</si>
  <si>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</si>
  <si>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</si>
  <si>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</si>
  <si>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</si>
  <si>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</si>
  <si>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</si>
  <si>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</si>
  <si>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</si>
  <si>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</si>
  <si>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</si>
  <si>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</si>
  <si>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</si>
  <si>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</si>
  <si>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</si>
  <si>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</si>
  <si>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</si>
  <si>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</si>
  <si>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</si>
  <si>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</si>
  <si>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</si>
  <si>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</si>
  <si>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</si>
  <si>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</si>
  <si>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</si>
  <si>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</si>
  <si>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</si>
  <si>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</si>
  <si>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</si>
  <si>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</si>
  <si>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</si>
  <si>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</si>
  <si>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</si>
  <si>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</si>
  <si>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</si>
  <si>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</si>
  <si>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</si>
  <si>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</si>
  <si>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</si>
  <si>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</si>
  <si>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</si>
  <si>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</si>
  <si>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</si>
  <si>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</si>
  <si>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</si>
  <si>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</si>
  <si>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</si>
  <si>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</si>
  <si>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</si>
  <si>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</si>
  <si>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</si>
  <si>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</si>
  <si>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</si>
  <si>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</si>
  <si>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</si>
  <si>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</si>
  <si>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</si>
  <si>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</si>
  <si>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</si>
  <si>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</si>
  <si>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</si>
  <si>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</si>
  <si>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</si>
  <si>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</si>
  <si>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</si>
  <si>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</si>
  <si>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</si>
  <si>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</si>
  <si>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</si>
  <si>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</si>
  <si>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</si>
  <si>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</si>
  <si>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</si>
  <si>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</si>
  <si>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</si>
  <si>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</si>
  <si>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</si>
  <si>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</si>
  <si>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</si>
  <si>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</si>
  <si>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</si>
  <si>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</si>
  <si>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</si>
  <si>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</si>
  <si>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</si>
  <si>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</si>
  <si>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</si>
  <si>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</si>
  <si>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</si>
  <si>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</si>
  <si>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</si>
  <si>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</si>
  <si>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</si>
  <si>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</si>
  <si>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</si>
  <si>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</si>
  <si>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</si>
  <si>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</si>
  <si>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</si>
  <si>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</si>
  <si>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</si>
  <si>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</si>
  <si>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</si>
  <si>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</si>
  <si>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</si>
  <si>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</si>
  <si>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</si>
  <si>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</si>
  <si>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</si>
  <si>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</si>
  <si>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</si>
  <si>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</si>
  <si>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</si>
  <si>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</si>
  <si>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</si>
  <si>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</si>
  <si>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</si>
  <si>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</si>
  <si>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</si>
  <si>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</si>
  <si>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</si>
  <si>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</si>
  <si>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</si>
  <si>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</si>
  <si>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</si>
  <si>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</si>
  <si>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</si>
  <si>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</si>
  <si>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</si>
  <si>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</si>
  <si>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</si>
  <si>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</si>
  <si>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</si>
  <si>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</si>
  <si>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</si>
  <si>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</si>
  <si>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</si>
  <si>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</si>
  <si>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</si>
  <si>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</si>
  <si>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</si>
  <si>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</si>
  <si>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</si>
  <si>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</si>
  <si>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</si>
  <si>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</si>
  <si>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</si>
  <si>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</si>
  <si>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</si>
  <si>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</si>
  <si>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</si>
  <si>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</si>
  <si>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</si>
  <si>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</si>
  <si>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</si>
  <si>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</si>
  <si>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</si>
  <si>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</si>
  <si>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</si>
  <si>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</si>
  <si>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</si>
  <si>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</si>
  <si>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</si>
  <si>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</si>
  <si>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</si>
  <si>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</si>
  <si>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</si>
  <si>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</si>
  <si>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</si>
  <si>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</si>
  <si>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</si>
  <si>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</si>
  <si>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</si>
  <si>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</si>
  <si>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</si>
  <si>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</si>
  <si>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</si>
  <si>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</si>
  <si>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</si>
  <si>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</si>
  <si>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</si>
  <si>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</si>
  <si>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</si>
  <si>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</si>
  <si>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</si>
  <si>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</si>
  <si>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</si>
  <si>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</si>
  <si>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</si>
  <si>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</si>
  <si>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</si>
  <si>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</si>
  <si>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</si>
  <si>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</si>
  <si>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</si>
  <si>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</si>
  <si>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</si>
  <si>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</si>
  <si>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</si>
  <si>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</si>
  <si>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</si>
  <si>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</si>
  <si>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</si>
  <si>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</si>
  <si>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</si>
  <si>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</si>
  <si>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</si>
  <si>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</si>
  <si>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</si>
  <si>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</si>
  <si>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</si>
  <si>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</si>
  <si>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</si>
  <si>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</si>
  <si>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</si>
  <si>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</si>
  <si>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</si>
  <si>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</si>
  <si>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</si>
  <si>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</si>
  <si>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</si>
  <si>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</si>
  <si>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</si>
  <si>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</si>
  <si>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</si>
  <si>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</si>
  <si>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</si>
  <si>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</si>
  <si>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</si>
  <si>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</si>
  <si>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</si>
  <si>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</si>
  <si>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</si>
  <si>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</si>
  <si>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</si>
  <si>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</si>
  <si>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</si>
  <si>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</si>
  <si>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</si>
  <si>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</si>
  <si>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</si>
  <si>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</si>
  <si>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</si>
  <si>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</si>
  <si>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</si>
  <si>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</si>
  <si>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</si>
  <si>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</si>
  <si>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</si>
  <si>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</si>
  <si>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</si>
  <si>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</si>
  <si>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</si>
  <si>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</si>
  <si>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</si>
  <si>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</si>
  <si>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</si>
  <si>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</si>
  <si>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</si>
  <si>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</si>
  <si>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</si>
  <si>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</si>
  <si>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</si>
  <si>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</si>
  <si>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</si>
  <si>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</si>
  <si>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</si>
  <si>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</si>
  <si>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</si>
  <si>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</si>
  <si>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</si>
  <si>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</si>
  <si>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</si>
  <si>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</si>
  <si>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</si>
  <si>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</si>
  <si>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</si>
  <si>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</si>
  <si>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</si>
  <si>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</si>
  <si>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</si>
  <si>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</si>
  <si>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</si>
  <si>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</si>
  <si>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</si>
  <si>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</si>
  <si>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</si>
  <si>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</si>
  <si>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</si>
  <si>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</si>
  <si>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</si>
  <si>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</si>
  <si>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</si>
  <si>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</si>
  <si>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</si>
  <si>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</si>
  <si>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</si>
  <si>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</si>
  <si>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</si>
  <si>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</si>
  <si>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</si>
  <si>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</si>
  <si>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</si>
  <si>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</si>
  <si>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</si>
  <si>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</si>
  <si>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</si>
  <si>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</si>
  <si>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</si>
  <si>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</si>
  <si>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</si>
  <si>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</si>
  <si>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</si>
  <si>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</si>
  <si>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</si>
  <si>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</si>
  <si>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</si>
  <si>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</si>
  <si>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</si>
  <si>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</si>
  <si>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</si>
  <si>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</si>
  <si>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</si>
  <si>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</si>
  <si>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</si>
  <si>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</si>
  <si>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</si>
  <si>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</si>
  <si>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</si>
  <si>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</si>
  <si>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</si>
  <si>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</si>
  <si>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</si>
  <si>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</si>
  <si>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</si>
  <si>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</si>
  <si>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</si>
  <si>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</si>
  <si>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</si>
  <si>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</si>
  <si>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</si>
  <si>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</si>
  <si>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</si>
  <si>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</si>
  <si>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</si>
  <si>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</si>
  <si>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</si>
  <si>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</si>
  <si>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</si>
  <si>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</si>
  <si>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</si>
  <si>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</si>
  <si>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</si>
  <si>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</si>
  <si>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</si>
  <si>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</si>
  <si>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</si>
  <si>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</si>
  <si>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</si>
  <si>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</si>
  <si>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</si>
  <si>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</si>
  <si>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</si>
  <si>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</si>
  <si>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</si>
  <si>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</si>
  <si>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</si>
  <si>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</si>
  <si>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</si>
  <si>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</si>
  <si>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</si>
  <si>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</si>
  <si>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</si>
  <si>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</si>
  <si>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</si>
  <si>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</si>
  <si>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</si>
  <si>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</si>
  <si>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</si>
  <si>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</si>
  <si>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</si>
  <si>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</si>
  <si>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</si>
  <si>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</si>
  <si>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</si>
  <si>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</si>
  <si>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</si>
  <si>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</si>
  <si>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</si>
  <si>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</si>
  <si>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</si>
  <si>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</si>
  <si>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</si>
  <si>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</si>
  <si>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</si>
  <si>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</si>
  <si>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</si>
  <si>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</si>
  <si>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</si>
  <si>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</si>
  <si>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</si>
  <si>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</si>
  <si>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</si>
  <si>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</si>
  <si>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</si>
  <si>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</si>
  <si>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</si>
  <si>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</si>
  <si>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</si>
  <si>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</si>
  <si>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</si>
  <si>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</si>
  <si>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</si>
  <si>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</si>
  <si>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</si>
  <si>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</si>
  <si>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</si>
  <si>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</si>
  <si>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</si>
  <si>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</si>
  <si>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</si>
  <si>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</si>
  <si>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</si>
  <si>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</si>
  <si>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</si>
  <si>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</si>
  <si>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</si>
  <si>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</si>
  <si>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</si>
  <si>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</si>
  <si>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</si>
  <si>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</si>
  <si>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</si>
  <si>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</si>
  <si>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</si>
  <si>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</si>
  <si>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</si>
  <si>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</si>
  <si>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</si>
  <si>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</si>
  <si>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</si>
  <si>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</si>
  <si>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</si>
  <si>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</si>
  <si>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</si>
  <si>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</si>
  <si>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</si>
  <si>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</si>
  <si>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</si>
  <si>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</si>
  <si>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</si>
  <si>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</si>
  <si>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</si>
  <si>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</si>
  <si>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</si>
  <si>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</si>
  <si>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</si>
  <si>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</si>
  <si>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</si>
  <si>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</si>
  <si>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</si>
  <si>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</si>
  <si>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</si>
  <si>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</si>
  <si>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</si>
  <si>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</si>
  <si>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</si>
  <si>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</si>
  <si>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</si>
  <si>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</si>
  <si>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</si>
  <si>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</si>
  <si>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</si>
  <si>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</si>
  <si>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</si>
  <si>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</si>
  <si>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</si>
  <si>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</si>
  <si>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</si>
  <si>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</si>
  <si>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</si>
  <si>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</si>
  <si>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</si>
  <si>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</si>
  <si>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</si>
  <si>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</si>
  <si>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</si>
  <si>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</si>
  <si>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</si>
  <si>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</si>
  <si>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</si>
  <si>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</si>
  <si>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</si>
  <si>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</si>
  <si>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</si>
  <si>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</si>
  <si>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</si>
  <si>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</si>
  <si>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</si>
  <si>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</si>
  <si>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</si>
  <si>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</si>
  <si>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</si>
  <si>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</si>
  <si>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</si>
  <si>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</si>
  <si>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</si>
  <si>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</si>
  <si>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</si>
  <si>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</si>
  <si>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</si>
  <si>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</si>
  <si>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</si>
  <si>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</si>
  <si>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</si>
  <si>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</si>
  <si>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</si>
  <si>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</si>
  <si>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</si>
  <si>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</si>
  <si>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</si>
  <si>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</si>
  <si>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</si>
  <si>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</si>
  <si>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</si>
  <si>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</si>
  <si>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</si>
  <si>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</si>
  <si>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</si>
  <si>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</si>
  <si>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</si>
  <si>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</si>
  <si>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</si>
  <si>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</si>
  <si>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</si>
  <si>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</si>
  <si>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</si>
  <si>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</si>
  <si>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</si>
  <si>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</si>
  <si>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</si>
  <si>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</si>
  <si>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</si>
  <si>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</si>
  <si>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</si>
  <si>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</si>
  <si>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</si>
  <si>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</si>
  <si>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</si>
  <si>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</si>
  <si>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</si>
  <si>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</si>
  <si>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</si>
  <si>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</si>
  <si>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</si>
  <si>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</si>
  <si>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</si>
  <si>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</si>
  <si>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</si>
  <si>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</si>
  <si>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</si>
  <si>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</si>
  <si>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</si>
  <si>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</si>
  <si>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</si>
  <si>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</si>
  <si>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</si>
  <si>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</si>
  <si>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</si>
  <si>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</si>
  <si>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</si>
  <si>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</si>
  <si>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</si>
  <si>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</si>
  <si>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</si>
  <si>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</si>
  <si>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</si>
  <si>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</si>
  <si>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</si>
  <si>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</si>
  <si>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</si>
  <si>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</si>
  <si>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</si>
  <si>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</si>
  <si>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</si>
  <si>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</si>
  <si>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</si>
  <si>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</si>
  <si>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</si>
  <si>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</si>
  <si>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</si>
  <si>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</si>
  <si>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</si>
  <si>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</si>
  <si>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</si>
  <si>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</si>
  <si>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</si>
  <si>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</si>
  <si>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</si>
  <si>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</si>
  <si>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</si>
  <si>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</si>
  <si>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</si>
  <si>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</si>
  <si>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</si>
  <si>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</si>
  <si>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</si>
  <si>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</si>
  <si>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</si>
  <si>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</si>
  <si>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</si>
  <si>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</si>
  <si>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</si>
  <si>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</si>
  <si>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</si>
  <si>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</si>
  <si>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</si>
  <si>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</si>
  <si>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</si>
  <si>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</si>
  <si>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</si>
  <si>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</si>
  <si>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</si>
  <si>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</si>
  <si>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</si>
  <si>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</si>
  <si>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</si>
  <si>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</si>
  <si>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</si>
  <si>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</si>
  <si>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</si>
  <si>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</si>
  <si>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</si>
  <si>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</si>
  <si>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</si>
  <si>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</si>
  <si>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</si>
  <si>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</si>
  <si>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</si>
  <si>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</si>
  <si>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</si>
  <si>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</si>
  <si>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</si>
  <si>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</si>
  <si>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</si>
  <si>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</si>
  <si>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</si>
  <si>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</si>
  <si>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</si>
  <si>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</si>
  <si>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</si>
  <si>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</si>
  <si>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</si>
  <si>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</si>
  <si>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</si>
  <si>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</si>
  <si>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</si>
  <si>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</si>
  <si>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</si>
  <si>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</si>
  <si>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</si>
  <si>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</si>
  <si>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</si>
  <si>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</si>
  <si>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</si>
  <si>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</si>
  <si>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</si>
  <si>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</si>
  <si>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</si>
  <si>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</si>
  <si>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</si>
  <si>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</si>
  <si>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</si>
  <si>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</si>
  <si>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</si>
  <si>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</si>
  <si>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</si>
  <si>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</si>
  <si>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</si>
  <si>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</si>
  <si>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</si>
  <si>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</si>
  <si>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</si>
  <si>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</si>
  <si>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</si>
  <si>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</si>
  <si>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</si>
  <si>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</si>
  <si>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</si>
  <si>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</si>
  <si>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</si>
  <si>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</si>
  <si>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</si>
  <si>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</si>
  <si>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</si>
  <si>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</si>
  <si>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</si>
  <si>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</si>
  <si>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</si>
  <si>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</si>
  <si>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</si>
  <si>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</si>
  <si>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</si>
  <si>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</si>
  <si>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</si>
  <si>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</si>
  <si>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</si>
  <si>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</si>
  <si>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</si>
  <si>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</si>
  <si>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</si>
  <si>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</si>
  <si>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</si>
  <si>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</si>
  <si>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</si>
  <si>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</si>
  <si>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</si>
  <si>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</si>
  <si>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</si>
  <si>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</si>
  <si>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</si>
  <si>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</si>
  <si>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</si>
  <si>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</si>
  <si>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</si>
  <si>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</si>
  <si>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</si>
  <si>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</si>
  <si>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</si>
  <si>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</si>
  <si>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</si>
  <si>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</si>
  <si>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</si>
  <si>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</si>
  <si>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</si>
  <si>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</si>
  <si>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</si>
  <si>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</si>
  <si>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</si>
  <si>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</si>
  <si>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</si>
  <si>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</si>
  <si>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</si>
  <si>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</si>
  <si>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</si>
  <si>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</si>
  <si>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</si>
  <si>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</si>
  <si>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</si>
  <si>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</si>
  <si>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</si>
  <si>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</si>
  <si>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</si>
  <si>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</si>
  <si>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</si>
  <si>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</si>
  <si>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</si>
  <si>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</si>
  <si>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</si>
  <si>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</si>
  <si>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</si>
  <si>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</si>
  <si>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</si>
  <si>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</si>
  <si>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</si>
  <si>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</si>
  <si>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</si>
  <si>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</si>
  <si>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</si>
  <si>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</si>
  <si>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</si>
  <si>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</si>
  <si>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</si>
  <si>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</si>
  <si>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</si>
  <si>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</si>
  <si>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</si>
  <si>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</si>
  <si>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</si>
  <si>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</si>
  <si>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</si>
  <si>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</si>
  <si>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</si>
  <si>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</si>
  <si>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</si>
  <si>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</si>
  <si>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</si>
  <si>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</si>
  <si>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</si>
  <si>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</si>
  <si>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</si>
  <si>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</si>
  <si>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</si>
  <si>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</si>
  <si>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</si>
  <si>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</si>
  <si>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</si>
  <si>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</si>
  <si>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</si>
  <si>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</si>
  <si>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</si>
  <si>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</si>
  <si>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</si>
  <si>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</si>
  <si>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</si>
  <si>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</si>
  <si>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</si>
  <si>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</si>
  <si>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</si>
  <si>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</si>
  <si>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</si>
  <si>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</si>
  <si>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</si>
  <si>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</si>
  <si>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</si>
  <si>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</si>
  <si>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</si>
  <si>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</si>
  <si>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</si>
  <si>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</si>
  <si>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</si>
  <si>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</si>
  <si>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</si>
  <si>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</si>
  <si>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</si>
  <si>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</si>
  <si>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</si>
  <si>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</si>
  <si>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</si>
  <si>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</si>
  <si>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</si>
  <si>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</si>
  <si>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</si>
  <si>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</si>
  <si>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</si>
  <si>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</si>
  <si>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</si>
  <si>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</si>
  <si>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</si>
  <si>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</si>
  <si>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</si>
  <si>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</si>
  <si>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</si>
  <si>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</si>
  <si>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</si>
  <si>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</si>
  <si>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</si>
  <si>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</si>
  <si>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</si>
  <si>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</si>
  <si>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</si>
  <si>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</si>
  <si>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</si>
  <si>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</si>
  <si>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</si>
  <si>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</si>
  <si>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</si>
  <si>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</si>
  <si>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</si>
  <si>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</si>
  <si>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</si>
  <si>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</si>
  <si>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</si>
  <si>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</si>
  <si>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</si>
  <si>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</si>
  <si>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</si>
  <si>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</si>
  <si>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</si>
  <si>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</si>
  <si>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</si>
  <si>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</si>
  <si>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</si>
  <si>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</si>
  <si>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</si>
  <si>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</si>
  <si>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</si>
  <si>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</si>
  <si>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</si>
  <si>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</si>
  <si>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</si>
  <si>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</si>
  <si>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</si>
  <si>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</si>
  <si>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</si>
  <si>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</si>
  <si>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</si>
  <si>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</si>
  <si>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</si>
  <si>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</si>
  <si>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</si>
  <si>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</si>
  <si>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</si>
  <si>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</si>
  <si>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</si>
  <si>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</si>
  <si>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</si>
  <si>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</si>
  <si>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</si>
  <si>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</si>
  <si>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</si>
  <si>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</si>
  <si>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</si>
  <si>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</si>
  <si>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</si>
  <si>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</si>
  <si>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</si>
  <si>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</si>
  <si>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</si>
  <si>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</si>
  <si>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</si>
  <si>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</si>
  <si>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</si>
  <si>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</si>
  <si>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</si>
  <si>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</si>
  <si>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</si>
  <si>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</si>
  <si>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</si>
  <si>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</si>
  <si>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</si>
  <si>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</si>
  <si>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</si>
  <si>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</si>
  <si>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</si>
  <si>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</si>
  <si>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</si>
  <si>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</si>
  <si>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</si>
  <si>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</si>
  <si>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</si>
  <si>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</si>
  <si>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</si>
  <si>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</si>
  <si>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</si>
  <si>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</si>
  <si>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</si>
  <si>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</si>
  <si>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</si>
  <si>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</si>
  <si>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</si>
  <si>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</si>
  <si>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</si>
  <si>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</si>
  <si>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</si>
  <si>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</si>
  <si>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</si>
  <si>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</si>
  <si>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</si>
  <si>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</si>
  <si>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</si>
  <si>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</si>
  <si>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</si>
  <si>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</si>
  <si>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</si>
  <si>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</si>
  <si>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</si>
  <si>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</si>
  <si>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</si>
  <si>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</si>
  <si>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</si>
  <si>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</si>
  <si>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</si>
  <si>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</si>
  <si>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</si>
  <si>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</si>
  <si>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</si>
  <si>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</si>
  <si>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</si>
  <si>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</si>
  <si>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</si>
  <si>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</si>
  <si>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</si>
  <si>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</si>
  <si>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</si>
  <si>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</si>
  <si>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</si>
  <si>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</si>
  <si>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</si>
  <si>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</si>
  <si>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</si>
  <si>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</si>
  <si>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</si>
  <si>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</si>
  <si>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</si>
  <si>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</si>
  <si>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</si>
  <si>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</si>
  <si>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</si>
  <si>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</si>
  <si>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</si>
  <si>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</si>
  <si>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</si>
  <si>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</si>
  <si>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</si>
  <si>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</si>
  <si>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</si>
  <si>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</si>
  <si>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</si>
  <si>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</si>
  <si>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</si>
  <si>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</si>
  <si>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</si>
  <si>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</si>
  <si>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</si>
  <si>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</si>
  <si>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</si>
  <si>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</si>
  <si>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</si>
  <si>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</si>
  <si>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</si>
  <si>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</si>
  <si>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</si>
  <si>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</si>
  <si>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</si>
  <si>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</si>
  <si>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</si>
  <si>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</si>
  <si>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</si>
  <si>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</si>
  <si>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</si>
  <si>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</si>
  <si>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</si>
  <si>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</si>
  <si>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</si>
  <si>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</si>
  <si>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</si>
  <si>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</si>
  <si>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</si>
  <si>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</si>
  <si>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</si>
  <si>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</si>
  <si>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</si>
  <si>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</si>
  <si>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</si>
  <si>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</si>
  <si>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</si>
  <si>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</si>
  <si>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</si>
  <si>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</si>
  <si>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</si>
  <si>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</si>
  <si>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</si>
  <si>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</si>
  <si>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</si>
  <si>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</si>
  <si>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</si>
  <si>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</si>
  <si>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</si>
  <si>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</si>
  <si>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</si>
  <si>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</si>
  <si>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</si>
  <si>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</si>
  <si>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</si>
  <si>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</si>
  <si>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</si>
  <si>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</si>
  <si>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</si>
  <si>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</si>
  <si>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</si>
  <si>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</si>
  <si>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</si>
  <si>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</si>
  <si>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</si>
  <si>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</si>
  <si>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</si>
  <si>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</si>
  <si>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</si>
  <si>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</si>
  <si>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</si>
  <si>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</si>
  <si>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</si>
  <si>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</si>
  <si>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</si>
  <si>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</si>
  <si>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</si>
  <si>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</si>
  <si>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</si>
  <si>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</si>
  <si>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</si>
  <si>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</si>
  <si>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</si>
  <si>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</si>
  <si>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</si>
  <si>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</si>
  <si>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</si>
  <si>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</si>
  <si>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</si>
  <si>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</si>
  <si>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</si>
  <si>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</si>
  <si>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</si>
  <si>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</si>
  <si>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</si>
  <si>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</si>
  <si>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</si>
  <si>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</si>
  <si>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</si>
  <si>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</si>
  <si>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</si>
  <si>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</si>
  <si>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</si>
  <si>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</si>
  <si>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</si>
  <si>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</si>
  <si>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</si>
  <si>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</si>
  <si>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</si>
  <si>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</si>
  <si>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</si>
  <si>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</si>
  <si>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</si>
  <si>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</si>
  <si>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</si>
  <si>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</si>
  <si>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</si>
  <si>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</si>
  <si>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</si>
  <si>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</si>
  <si>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</si>
  <si>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</si>
  <si>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</si>
  <si>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</si>
  <si>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</si>
  <si>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</si>
  <si>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</si>
  <si>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</si>
  <si>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</si>
  <si>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</si>
  <si>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</si>
  <si>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</si>
  <si>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</si>
  <si>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</si>
  <si>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</si>
  <si>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</si>
  <si>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</si>
  <si>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</si>
  <si>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</si>
  <si>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</si>
  <si>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</si>
  <si>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</si>
  <si>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</si>
  <si>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</si>
  <si>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</si>
  <si>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</si>
  <si>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</si>
  <si>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</si>
  <si>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</si>
  <si>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</si>
  <si>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</si>
  <si>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</si>
  <si>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</si>
  <si>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</si>
  <si>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</si>
  <si>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</si>
  <si>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</si>
  <si>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</si>
  <si>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</si>
  <si>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</si>
  <si>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</si>
  <si>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</si>
  <si>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</si>
  <si>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</si>
  <si>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</si>
  <si>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</si>
  <si>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</si>
  <si>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</si>
  <si>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</si>
  <si>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</si>
  <si>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</si>
  <si>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</si>
  <si>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</si>
  <si>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</si>
  <si>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</si>
  <si>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</si>
  <si>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</si>
  <si>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</si>
  <si>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</si>
  <si>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</si>
  <si>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</si>
  <si>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</si>
  <si>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</si>
  <si>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</si>
  <si>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</si>
  <si>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</si>
  <si>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</si>
  <si>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</si>
  <si>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</si>
  <si>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</si>
  <si>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</si>
  <si>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</si>
  <si>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</si>
  <si>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</si>
  <si>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</si>
  <si>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</si>
  <si>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</si>
  <si>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</si>
  <si>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</si>
  <si>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</si>
  <si>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</si>
  <si>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</si>
  <si>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</si>
  <si>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</si>
  <si>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</si>
  <si>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</si>
  <si>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</si>
  <si>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</si>
  <si>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</si>
  <si>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</si>
  <si>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</si>
  <si>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</si>
  <si>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</si>
  <si>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</si>
  <si>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</si>
  <si>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</si>
  <si>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</si>
  <si>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</si>
  <si>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</si>
  <si>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</si>
  <si>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</si>
  <si>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</si>
  <si>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</si>
  <si>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</si>
  <si>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</si>
  <si>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</si>
  <si>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</si>
  <si>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</si>
  <si>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</si>
  <si>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</si>
  <si>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</si>
  <si>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</si>
  <si>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</si>
  <si>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</si>
  <si>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</si>
  <si>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</si>
  <si>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</si>
  <si>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</si>
  <si>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</si>
  <si>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</si>
  <si>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</si>
  <si>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</si>
  <si>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</si>
  <si>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</si>
  <si>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</si>
  <si>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</si>
  <si>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</si>
  <si>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</si>
  <si>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</si>
  <si>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</si>
  <si>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</si>
  <si>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</si>
  <si>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</si>
  <si>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</si>
  <si>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</si>
  <si>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</si>
  <si>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</si>
  <si>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</si>
  <si>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</si>
  <si>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</si>
  <si>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</si>
  <si>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</si>
  <si>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</si>
  <si>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</si>
  <si>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</si>
  <si>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</si>
  <si>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</si>
  <si>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</si>
  <si>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</si>
  <si>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</si>
  <si>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</si>
  <si>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</si>
  <si>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</si>
  <si>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</si>
  <si>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</si>
  <si>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</si>
  <si>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</si>
  <si>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</si>
  <si>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</si>
  <si>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</si>
  <si>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</si>
  <si>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</si>
  <si>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</si>
  <si>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</si>
  <si>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</si>
  <si>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</si>
  <si>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</si>
  <si>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</si>
  <si>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</si>
  <si>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</si>
  <si>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</si>
  <si>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</si>
  <si>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</si>
  <si>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</si>
  <si>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</si>
  <si>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</si>
  <si>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</si>
  <si>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</si>
  <si>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</si>
  <si>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</si>
  <si>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</si>
  <si>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</si>
  <si>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</si>
  <si>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</si>
  <si>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</si>
  <si>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</si>
  <si>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</si>
  <si>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</si>
  <si>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</si>
  <si>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</si>
  <si>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</si>
  <si>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</si>
  <si>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</si>
  <si>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</si>
  <si>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</si>
  <si>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</si>
  <si>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</si>
  <si>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</si>
  <si>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</si>
  <si>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</si>
  <si>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</si>
  <si>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</si>
  <si>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</si>
  <si>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</si>
  <si>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</si>
  <si>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</si>
  <si>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</si>
  <si>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</si>
  <si>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</si>
  <si>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</si>
  <si>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</si>
  <si>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</si>
  <si>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</si>
  <si>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</si>
  <si>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</si>
  <si>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</si>
  <si>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</si>
  <si>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</si>
  <si>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</si>
  <si>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</si>
  <si>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</si>
  <si>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</si>
  <si>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</si>
  <si>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</si>
  <si>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</si>
  <si>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</si>
  <si>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</si>
  <si>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</si>
  <si>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</si>
  <si>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</si>
  <si>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</si>
  <si>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</si>
  <si>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</si>
  <si>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</si>
  <si>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</si>
  <si>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</si>
  <si>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</si>
  <si>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</si>
  <si>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</si>
  <si>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</si>
  <si>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</si>
  <si>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</si>
  <si>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</si>
  <si>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</si>
  <si>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</si>
  <si>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</si>
  <si>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</si>
  <si>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</si>
  <si>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</si>
  <si>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</si>
  <si>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</si>
  <si>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</si>
  <si>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</si>
  <si>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</si>
  <si>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</si>
  <si>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</si>
  <si>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</si>
  <si>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</si>
  <si>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</si>
  <si>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</si>
  <si>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</si>
  <si>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</si>
  <si>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</si>
  <si>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</si>
  <si>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</si>
  <si>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</si>
  <si>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</si>
  <si>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</si>
  <si>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</si>
  <si>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</si>
  <si>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</si>
  <si>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</si>
  <si>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</si>
  <si>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</si>
  <si>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</si>
  <si>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</si>
  <si>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</si>
  <si>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</si>
  <si>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</si>
  <si>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</si>
  <si>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</si>
  <si>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</si>
  <si>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</si>
  <si>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</si>
  <si>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</si>
  <si>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</si>
  <si>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</si>
  <si>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</si>
  <si>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</si>
  <si>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</si>
  <si>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</si>
  <si>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</si>
  <si>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</si>
  <si>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</si>
  <si>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</si>
  <si>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</si>
  <si>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</si>
  <si>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</si>
  <si>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</si>
  <si>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</si>
  <si>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</si>
  <si>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</si>
  <si>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</si>
  <si>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</si>
  <si>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</si>
  <si>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</si>
  <si>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</si>
  <si>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</si>
  <si>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</si>
  <si>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</si>
  <si>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</si>
  <si>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</si>
  <si>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</si>
  <si>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</si>
  <si>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</si>
  <si>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</si>
  <si>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</si>
  <si>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</si>
  <si>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</si>
  <si>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</si>
  <si>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</si>
  <si>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</si>
  <si>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</si>
  <si>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</si>
  <si>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</si>
  <si>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</si>
  <si>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</si>
  <si>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</si>
  <si>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</si>
  <si>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</si>
  <si>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</si>
  <si>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</si>
  <si>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</si>
  <si>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</si>
  <si>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</si>
  <si>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</si>
  <si>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</si>
  <si>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</si>
  <si>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</si>
  <si>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</si>
  <si>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</si>
  <si>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</si>
  <si>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</si>
  <si>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</si>
  <si>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</si>
  <si>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</si>
  <si>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</si>
  <si>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</si>
  <si>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</si>
  <si>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</si>
  <si>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</si>
  <si>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</si>
  <si>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</si>
  <si>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</si>
  <si>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</si>
  <si>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</si>
  <si>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</si>
  <si>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</si>
  <si>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</si>
  <si>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</si>
  <si>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</si>
  <si>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</si>
  <si>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</si>
  <si>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</si>
  <si>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</si>
  <si>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</si>
  <si>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</si>
  <si>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</si>
  <si>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</si>
  <si>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</si>
  <si>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</si>
  <si>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</si>
  <si>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</si>
  <si>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</si>
  <si>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</si>
  <si>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</si>
  <si>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</si>
  <si>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</si>
  <si>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</si>
  <si>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</si>
  <si>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</si>
  <si>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</si>
  <si>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</si>
  <si>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</si>
  <si>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</si>
  <si>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</si>
  <si>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</si>
  <si>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</si>
  <si>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</si>
  <si>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</si>
  <si>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</si>
  <si>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</si>
  <si>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</si>
  <si>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</si>
  <si>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</si>
  <si>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</si>
  <si>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</si>
  <si>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</si>
  <si>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</si>
  <si>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</si>
  <si>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</si>
  <si>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</si>
  <si>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</si>
  <si>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</si>
  <si>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</si>
  <si>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</si>
  <si>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</si>
  <si>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</si>
  <si>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</si>
  <si>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</si>
  <si>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</si>
  <si>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</si>
  <si>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</si>
  <si>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</si>
  <si>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</si>
  <si>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</si>
  <si>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</si>
  <si>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</si>
  <si>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</si>
  <si>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</si>
  <si>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</si>
  <si>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</si>
  <si>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</si>
  <si>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</si>
  <si>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</si>
  <si>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</si>
  <si>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</si>
  <si>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</si>
  <si>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</si>
  <si>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</si>
  <si>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</si>
  <si>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</si>
  <si>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</si>
  <si>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</si>
  <si>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</si>
  <si>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</si>
  <si>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</si>
  <si>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</si>
  <si>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</si>
  <si>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</si>
  <si>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</si>
  <si>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</si>
  <si>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</si>
  <si>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</si>
  <si>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</si>
  <si>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</si>
  <si>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</si>
  <si>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</si>
  <si>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</si>
  <si>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</si>
  <si>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</si>
  <si>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</si>
  <si>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</si>
  <si>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</si>
  <si>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</si>
  <si>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</si>
  <si>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</si>
  <si>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</si>
  <si>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</si>
  <si>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</si>
  <si>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</si>
  <si>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</si>
  <si>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</si>
  <si>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</si>
  <si>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</si>
  <si>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</si>
  <si>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</si>
  <si>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</si>
  <si>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</si>
  <si>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</si>
  <si>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</si>
  <si>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</si>
  <si>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</si>
  <si>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</si>
  <si>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</si>
  <si>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</si>
  <si>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</si>
  <si>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</si>
  <si>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</si>
  <si>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</si>
  <si>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</si>
  <si>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</si>
  <si>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</si>
  <si>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</si>
  <si>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</si>
  <si>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</si>
  <si>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</si>
  <si>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</si>
  <si>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</si>
  <si>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</si>
  <si>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</si>
  <si>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</si>
  <si>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</si>
  <si>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</si>
  <si>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</si>
  <si>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</si>
  <si>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</si>
  <si>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</si>
  <si>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</si>
  <si>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</si>
  <si>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</si>
  <si>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</si>
  <si>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</si>
  <si>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</si>
  <si>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</si>
  <si>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</si>
  <si>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</si>
  <si>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</si>
  <si>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</si>
  <si>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</si>
  <si>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</si>
  <si>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</si>
  <si>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</si>
  <si>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</si>
  <si>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</si>
  <si>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</si>
  <si>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</si>
  <si>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</si>
  <si>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</si>
  <si>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</si>
  <si>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</si>
  <si>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</si>
  <si>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</si>
  <si>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</si>
  <si>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</si>
  <si>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</si>
  <si>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</si>
  <si>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</si>
  <si>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</si>
  <si>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</si>
  <si>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</si>
  <si>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</si>
  <si>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</si>
  <si>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</si>
  <si>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</si>
  <si>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</si>
  <si>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</si>
  <si>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</si>
  <si>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</si>
  <si>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</si>
  <si>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</si>
  <si>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</si>
  <si>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</si>
  <si>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</si>
  <si>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</si>
  <si>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</si>
  <si>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</si>
  <si>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</si>
  <si>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</si>
  <si>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</si>
  <si>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</si>
  <si>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</si>
  <si>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</si>
  <si>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</si>
  <si>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</si>
  <si>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</si>
  <si>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</si>
  <si>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</si>
  <si>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</si>
  <si>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</si>
  <si>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</si>
  <si>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</si>
  <si>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</si>
  <si>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</si>
  <si>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</si>
  <si>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</si>
  <si>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</si>
  <si>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</si>
  <si>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</si>
  <si>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</si>
  <si>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</si>
  <si>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</si>
  <si>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</si>
  <si>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</si>
  <si>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</si>
  <si>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</si>
  <si>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</si>
  <si>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</si>
  <si>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</si>
  <si>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</si>
  <si>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</si>
  <si>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</si>
  <si>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</si>
  <si>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</si>
  <si>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</si>
  <si>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</si>
  <si>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</si>
  <si>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</si>
  <si>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</si>
  <si>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</si>
  <si>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</si>
  <si>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</si>
  <si>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</si>
  <si>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</si>
  <si>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</si>
  <si>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</si>
  <si>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</si>
  <si>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</si>
  <si>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</si>
  <si>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</si>
  <si>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</si>
  <si>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</si>
  <si>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</si>
  <si>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</si>
  <si>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</si>
  <si>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</si>
  <si>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</si>
  <si>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</si>
  <si>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</si>
  <si>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</si>
  <si>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</si>
  <si>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</si>
  <si>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</si>
  <si>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</si>
  <si>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</si>
  <si>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</si>
  <si>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</si>
  <si>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</si>
  <si>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</si>
  <si>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</si>
  <si>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</si>
  <si>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</si>
  <si>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</si>
  <si>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</si>
  <si>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</si>
  <si>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</si>
  <si>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</si>
  <si>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</si>
  <si>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</si>
  <si>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</si>
  <si>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</si>
  <si>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</si>
  <si>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</si>
  <si>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</si>
  <si>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</si>
  <si>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</si>
  <si>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</si>
  <si>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</si>
  <si>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</si>
  <si>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</si>
  <si>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</si>
  <si>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</si>
  <si>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</si>
  <si>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</si>
  <si>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</si>
  <si>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</si>
  <si>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</si>
  <si>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</si>
  <si>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</si>
  <si>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</si>
  <si>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</si>
  <si>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</si>
  <si>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</si>
  <si>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</si>
  <si>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</si>
  <si>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</si>
  <si>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</si>
  <si>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</si>
  <si>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</si>
  <si>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</si>
  <si>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</si>
  <si>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</si>
  <si>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</si>
  <si>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</si>
  <si>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</si>
  <si>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</si>
  <si>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</si>
  <si>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</si>
  <si>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</si>
  <si>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</si>
  <si>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</si>
  <si>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</si>
  <si>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</si>
  <si>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</si>
  <si>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</si>
  <si>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</si>
  <si>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</si>
  <si>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</si>
  <si>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</si>
  <si>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</si>
  <si>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</si>
  <si>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</si>
  <si>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</si>
  <si>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</si>
  <si>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</si>
  <si>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</si>
  <si>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</si>
  <si>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</si>
  <si>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</si>
  <si>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</si>
  <si>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</si>
  <si>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</si>
  <si>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</si>
  <si>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</si>
  <si>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</si>
  <si>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</si>
  <si>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</si>
  <si>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</si>
  <si>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</si>
  <si>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</si>
  <si>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</si>
  <si>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</si>
  <si>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</si>
  <si>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</si>
  <si>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</si>
  <si>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</si>
  <si>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</si>
  <si>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</si>
  <si>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</si>
  <si>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</si>
  <si>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</si>
  <si>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</si>
  <si>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</si>
  <si>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</si>
  <si>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</si>
  <si>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</si>
  <si>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</si>
  <si>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</si>
  <si>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</si>
  <si>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</si>
  <si>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</si>
  <si>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</si>
  <si>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</si>
  <si>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</si>
  <si>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</si>
  <si>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</si>
  <si>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</si>
  <si>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</si>
  <si>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</si>
  <si>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</si>
  <si>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</si>
  <si>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</si>
  <si>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</si>
  <si>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</si>
  <si>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</si>
  <si>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</si>
  <si>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</si>
  <si>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</si>
  <si>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</si>
  <si>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</si>
  <si>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</si>
  <si>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</si>
  <si>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</si>
  <si>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</si>
  <si>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</si>
  <si>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</si>
  <si>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</si>
  <si>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</si>
  <si>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</si>
  <si>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</si>
  <si>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</si>
  <si>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</si>
  <si>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</si>
  <si>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</si>
  <si>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</si>
  <si>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</si>
  <si>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</si>
  <si>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</si>
  <si>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</si>
  <si>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</si>
  <si>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</si>
  <si>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</si>
  <si>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</si>
  <si>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</si>
  <si>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</si>
  <si>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</si>
  <si>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</si>
  <si>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</si>
  <si>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</si>
  <si>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</si>
  <si>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</si>
  <si>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</si>
  <si>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</si>
  <si>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</si>
  <si>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</si>
  <si>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</si>
  <si>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</si>
  <si>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</si>
  <si>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</si>
  <si>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</si>
  <si>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</si>
  <si>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</si>
  <si>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</si>
  <si>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</si>
  <si>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</si>
  <si>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</si>
  <si>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</si>
  <si>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</si>
  <si>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</si>
  <si>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</si>
  <si>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</si>
  <si>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</si>
  <si>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</si>
  <si>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</si>
  <si>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</si>
  <si>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</si>
  <si>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</si>
  <si>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</si>
  <si>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</si>
  <si>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</si>
  <si>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</si>
  <si>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</si>
  <si>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</si>
  <si>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</si>
  <si>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</si>
  <si>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</si>
  <si>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</si>
  <si>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</si>
  <si>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</si>
  <si>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</si>
  <si>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</si>
  <si>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</si>
  <si>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</si>
  <si>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</si>
  <si>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</si>
  <si>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</si>
  <si>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</si>
  <si>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</si>
  <si>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</si>
  <si>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</si>
  <si>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</si>
  <si>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</si>
  <si>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</si>
  <si>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</si>
  <si>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</si>
  <si>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</si>
  <si>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</si>
  <si>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</si>
  <si>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</si>
  <si>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</si>
  <si>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</si>
  <si>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</si>
  <si>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</si>
  <si>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</si>
  <si>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</si>
  <si>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</si>
  <si>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</si>
  <si>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</si>
  <si>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</si>
  <si>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</si>
  <si>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</si>
  <si>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</si>
  <si>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</si>
  <si>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</si>
  <si>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</si>
  <si>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</si>
  <si>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</si>
  <si>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</si>
  <si>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</si>
  <si>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</si>
  <si>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</si>
  <si>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</si>
  <si>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</si>
  <si>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</si>
  <si>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</si>
  <si>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</si>
  <si>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</si>
  <si>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</si>
  <si>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</si>
  <si>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</si>
  <si>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</si>
  <si>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</si>
  <si>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</si>
  <si>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</si>
  <si>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</si>
  <si>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</si>
  <si>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</si>
  <si>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</si>
  <si>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</si>
  <si>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</si>
  <si>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</si>
  <si>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</si>
  <si>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</si>
  <si>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</si>
  <si>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</si>
  <si>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</si>
  <si>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</si>
  <si>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</si>
  <si>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</si>
  <si>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</si>
  <si>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</si>
  <si>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</si>
  <si>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</si>
  <si>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</si>
  <si>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</si>
  <si>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</si>
  <si>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</si>
  <si>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</si>
  <si>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</si>
  <si>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</si>
  <si>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</si>
  <si>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</si>
  <si>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</si>
  <si>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</si>
  <si>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</si>
  <si>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</si>
  <si>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</si>
  <si>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</si>
  <si>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</si>
  <si>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</si>
  <si>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</si>
  <si>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</si>
  <si>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</si>
  <si>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</si>
  <si>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</si>
  <si>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</si>
  <si>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</si>
  <si>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</si>
  <si>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</si>
  <si>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</si>
  <si>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</si>
  <si>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</si>
  <si>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</si>
  <si>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</si>
  <si>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</si>
  <si>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</si>
  <si>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</si>
  <si>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</si>
  <si>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</si>
  <si>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</si>
  <si>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</si>
  <si>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</si>
  <si>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</si>
  <si>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</si>
  <si>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</si>
  <si>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</si>
  <si>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</si>
  <si>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</si>
  <si>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</si>
  <si>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</si>
  <si>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</si>
  <si>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</si>
  <si>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</si>
  <si>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</si>
  <si>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</si>
  <si>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</si>
  <si>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</si>
  <si>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</si>
  <si>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</si>
  <si>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</si>
  <si>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</si>
  <si>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</si>
  <si>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</si>
  <si>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</si>
  <si>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</si>
  <si>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</si>
  <si>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</si>
  <si>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</si>
  <si>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</si>
  <si>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</si>
  <si>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</si>
  <si>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</si>
  <si>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</si>
  <si>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</si>
  <si>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</si>
  <si>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</si>
  <si>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</si>
  <si>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</si>
  <si>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</si>
  <si>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</si>
  <si>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</si>
  <si>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</si>
  <si>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</si>
  <si>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</si>
  <si>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</si>
  <si>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</si>
  <si>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</si>
  <si>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</si>
  <si>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</si>
  <si>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</si>
  <si>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</si>
  <si>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</si>
  <si>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</si>
  <si>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</si>
  <si>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</si>
  <si>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</si>
  <si>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</si>
  <si>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</si>
  <si>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</si>
  <si>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</si>
  <si>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</si>
  <si>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</si>
  <si>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</si>
  <si>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</si>
  <si>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</si>
  <si>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</si>
  <si>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</si>
  <si>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</si>
  <si>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</si>
  <si>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</si>
  <si>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</si>
  <si>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</si>
  <si>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</si>
  <si>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</si>
  <si>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</si>
  <si>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</si>
  <si>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</si>
  <si>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</si>
  <si>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</si>
  <si>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</si>
  <si>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</si>
  <si>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</si>
  <si>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</si>
  <si>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</si>
  <si>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</si>
  <si>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</si>
  <si>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</si>
  <si>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</si>
  <si>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</si>
  <si>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</si>
  <si>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</si>
  <si>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</si>
  <si>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</si>
  <si>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</si>
  <si>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</si>
  <si>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</si>
  <si>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</si>
  <si>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</si>
  <si>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</si>
  <si>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</si>
  <si>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</si>
  <si>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</si>
  <si>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</si>
  <si>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</si>
  <si>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</si>
  <si>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</si>
  <si>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</si>
  <si>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</si>
  <si>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</si>
  <si>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</si>
  <si>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</si>
  <si>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</si>
  <si>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</si>
  <si>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</si>
  <si>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</si>
  <si>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</si>
  <si>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</si>
  <si>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</si>
  <si>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</si>
  <si>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</si>
  <si>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</si>
  <si>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</si>
  <si>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</si>
  <si>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</si>
  <si>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</si>
  <si>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</si>
  <si>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</si>
  <si>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</si>
  <si>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</si>
  <si>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</si>
  <si>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</si>
  <si>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</si>
  <si>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</si>
  <si>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</si>
  <si>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</si>
  <si>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</si>
  <si>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</si>
  <si>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</si>
  <si>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</si>
  <si>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</si>
  <si>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</si>
  <si>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</si>
  <si>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</si>
  <si>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</si>
  <si>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</si>
  <si>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</si>
  <si>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</si>
  <si>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</si>
  <si>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</si>
  <si>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</si>
  <si>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</si>
  <si>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</si>
  <si>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</si>
  <si>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</si>
  <si>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</si>
  <si>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</si>
  <si>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</si>
  <si>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</si>
  <si>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</si>
  <si>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</si>
  <si>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</si>
  <si>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</si>
  <si>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</si>
  <si>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</si>
  <si>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</si>
  <si>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</si>
  <si>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</si>
  <si>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</si>
  <si>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</si>
  <si>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</si>
  <si>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</si>
  <si>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</si>
  <si>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</si>
  <si>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</si>
  <si>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</si>
  <si>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</si>
  <si>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</si>
  <si>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</si>
  <si>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</si>
  <si>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</si>
  <si>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</si>
  <si>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</si>
  <si>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</si>
  <si>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</si>
  <si>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</si>
  <si>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</si>
  <si>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</si>
  <si>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</si>
  <si>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</si>
  <si>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</si>
  <si>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</si>
  <si>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</si>
  <si>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</si>
  <si>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</si>
  <si>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</si>
  <si>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</si>
  <si>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</si>
  <si>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</si>
  <si>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</si>
  <si>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</si>
  <si>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</si>
  <si>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</si>
  <si>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</si>
  <si>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</si>
  <si>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</si>
  <si>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</si>
  <si>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</si>
  <si>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</si>
  <si>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</si>
  <si>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</si>
  <si>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</si>
  <si>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</si>
  <si>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</si>
  <si>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</si>
  <si>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</si>
  <si>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</si>
  <si>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</si>
  <si>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</si>
  <si>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</si>
  <si>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</si>
  <si>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</si>
  <si>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</si>
  <si>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</si>
  <si>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</si>
  <si>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</si>
  <si>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</si>
  <si>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</si>
  <si>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</si>
  <si>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</si>
  <si>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</si>
  <si>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</si>
  <si>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</si>
  <si>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</si>
  <si>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</si>
  <si>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</si>
  <si>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</si>
  <si>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</si>
  <si>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</si>
  <si>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</si>
  <si>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</si>
  <si>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</si>
  <si>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</si>
  <si>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</si>
  <si>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</si>
  <si>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</si>
  <si>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</si>
  <si>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</si>
  <si>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</si>
  <si>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</si>
  <si>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</si>
  <si>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</si>
  <si>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</si>
  <si>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</si>
  <si>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</si>
  <si>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</si>
  <si>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</si>
  <si>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</si>
  <si>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</si>
  <si>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</si>
  <si>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</si>
  <si>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</si>
  <si>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</si>
  <si>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</si>
  <si>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</si>
  <si>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</si>
  <si>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</si>
  <si>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</si>
  <si>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</si>
  <si>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</si>
  <si>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</si>
  <si>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</si>
  <si>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</si>
  <si>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</si>
  <si>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</si>
  <si>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</si>
  <si>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</si>
  <si>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</si>
  <si>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</si>
  <si>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</si>
  <si>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</si>
  <si>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</si>
  <si>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</si>
  <si>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</si>
  <si>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</si>
  <si>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</si>
  <si>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</si>
  <si>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</si>
  <si>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</si>
  <si>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</si>
  <si>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</si>
  <si>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</si>
  <si>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</si>
  <si>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</si>
  <si>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</si>
  <si>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</si>
  <si>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</si>
  <si>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</si>
  <si>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</si>
  <si>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</si>
  <si>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</si>
  <si>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</si>
  <si>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</si>
  <si>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</si>
  <si>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</si>
  <si>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</si>
  <si>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</si>
  <si>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</si>
  <si>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</si>
  <si>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</si>
  <si>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</si>
  <si>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</si>
  <si>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</si>
  <si>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</si>
  <si>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</si>
  <si>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</si>
  <si>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</si>
  <si>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</si>
  <si>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</si>
  <si>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</si>
  <si>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</si>
  <si>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</si>
  <si>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</si>
  <si>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</si>
  <si>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</si>
  <si>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</si>
  <si>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</si>
  <si>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</si>
  <si>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</si>
  <si>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</si>
  <si>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</si>
  <si>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</si>
  <si>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</si>
  <si>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</si>
  <si>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</si>
  <si>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</si>
  <si>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</si>
  <si>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</si>
  <si>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</si>
  <si>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</si>
  <si>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</si>
  <si>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</si>
  <si>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</si>
  <si>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</si>
  <si>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</si>
  <si>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</si>
  <si>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</si>
  <si>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</si>
  <si>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</si>
  <si>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</si>
  <si>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</si>
  <si>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</si>
  <si>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</si>
  <si>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</si>
  <si>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</si>
  <si>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</si>
  <si>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</si>
  <si>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</si>
  <si>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</si>
  <si>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</si>
  <si>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</si>
  <si>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</si>
  <si>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</si>
  <si>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</si>
  <si>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</si>
  <si>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</si>
  <si>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</si>
  <si>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</si>
  <si>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</si>
  <si>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</si>
  <si>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</si>
  <si>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</si>
  <si>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</si>
  <si>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</si>
  <si>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</si>
  <si>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</si>
  <si>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</si>
  <si>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</si>
  <si>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</si>
  <si>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</si>
  <si>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</si>
  <si>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</si>
  <si>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</si>
  <si>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</si>
  <si>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</si>
  <si>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</si>
  <si>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</si>
  <si>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</si>
  <si>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</si>
  <si>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</si>
  <si>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</si>
  <si>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</si>
  <si>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</si>
  <si>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</si>
  <si>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</si>
  <si>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</si>
  <si>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</si>
  <si>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</si>
  <si>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</si>
  <si>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</si>
  <si>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</si>
  <si>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</si>
  <si>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</si>
  <si>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</si>
  <si>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</si>
  <si>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</si>
  <si>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</si>
  <si>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</si>
  <si>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</si>
  <si>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</si>
  <si>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</si>
  <si>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</si>
  <si>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</si>
  <si>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</si>
  <si>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</si>
  <si>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</si>
  <si>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</si>
  <si>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</si>
  <si>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</si>
  <si>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</si>
  <si>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</si>
  <si>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</si>
  <si>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</si>
  <si>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</si>
  <si>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</si>
  <si>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</si>
  <si>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</si>
  <si>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</si>
  <si>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</si>
  <si>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</si>
  <si>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</si>
  <si>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</si>
  <si>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</si>
  <si>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</si>
  <si>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</si>
  <si>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</si>
  <si>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</si>
  <si>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</si>
  <si>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</si>
  <si>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</si>
  <si>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</si>
  <si>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</si>
  <si>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</si>
  <si>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</si>
  <si>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</si>
  <si>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</si>
  <si>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</si>
  <si>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</si>
  <si>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</si>
  <si>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</si>
  <si>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</si>
  <si>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</si>
  <si>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</si>
  <si>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</si>
  <si>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</si>
  <si>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</si>
  <si>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</si>
  <si>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</si>
  <si>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</si>
  <si>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</si>
  <si>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</si>
  <si>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</si>
  <si>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</si>
  <si>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</si>
  <si>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</si>
  <si>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</si>
  <si>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</si>
  <si>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</si>
  <si>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</si>
  <si>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</si>
  <si>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</si>
  <si>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</si>
  <si>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</si>
  <si>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</si>
  <si>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</si>
  <si>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</si>
  <si>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</si>
  <si>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</si>
  <si>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</si>
  <si>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</si>
  <si>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</si>
  <si>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</si>
  <si>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</si>
  <si>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</si>
  <si>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</si>
  <si>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</si>
  <si>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</si>
  <si>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</si>
  <si>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</si>
  <si>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</si>
  <si>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</si>
  <si>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</si>
  <si>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</si>
  <si>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</si>
  <si>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</si>
  <si>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</si>
  <si>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</si>
  <si>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</si>
  <si>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</si>
  <si>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</si>
  <si>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</si>
  <si>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</si>
  <si>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</si>
  <si>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</si>
  <si>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</si>
  <si>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</si>
  <si>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</si>
  <si>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</si>
  <si>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</si>
  <si>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</si>
  <si>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</si>
  <si>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</si>
  <si>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</si>
  <si>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</si>
  <si>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</si>
  <si>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</si>
  <si>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</si>
  <si>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</si>
  <si>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</si>
  <si>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</si>
  <si>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</si>
  <si>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</si>
  <si>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</si>
  <si>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</si>
  <si>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</si>
  <si>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</si>
  <si>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</si>
  <si>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</si>
  <si>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</si>
  <si>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</si>
  <si>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</si>
  <si>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</si>
  <si>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</si>
  <si>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</si>
  <si>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</si>
  <si>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</si>
  <si>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</si>
  <si>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</si>
  <si>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</si>
  <si>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</si>
  <si>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</si>
  <si>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</si>
  <si>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</si>
  <si>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</si>
  <si>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</si>
  <si>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</si>
  <si>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</si>
  <si>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</si>
  <si>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</si>
  <si>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</si>
  <si>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</si>
  <si>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</si>
  <si>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</si>
  <si>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</si>
  <si>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</si>
  <si>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</si>
  <si>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</si>
  <si>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</si>
  <si>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</si>
  <si>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</si>
  <si>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</si>
  <si>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</si>
  <si>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</si>
  <si>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</si>
  <si>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</si>
  <si>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</si>
  <si>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</si>
  <si>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</si>
  <si>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</si>
  <si>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</si>
  <si>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</si>
  <si>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</si>
  <si>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</si>
  <si>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</si>
  <si>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</si>
  <si>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</si>
  <si>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</si>
  <si>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</si>
  <si>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</si>
  <si>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</si>
  <si>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</si>
  <si>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</si>
  <si>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</si>
  <si>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</si>
  <si>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</si>
  <si>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</si>
  <si>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</si>
  <si>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</si>
  <si>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</si>
  <si>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</si>
  <si>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</si>
  <si>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</si>
  <si>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</si>
  <si>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</si>
  <si>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</si>
  <si>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</si>
  <si>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</si>
  <si>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</si>
  <si>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</si>
  <si>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</si>
  <si>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</si>
  <si>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</si>
  <si>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</si>
  <si>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</si>
  <si>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</si>
  <si>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</si>
  <si>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</si>
  <si>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</si>
  <si>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</si>
  <si>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</si>
  <si>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</si>
  <si>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</si>
  <si>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</si>
  <si>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</si>
  <si>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</si>
  <si>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</si>
  <si>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</si>
  <si>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</si>
  <si>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</si>
  <si>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</si>
  <si>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</si>
  <si>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</si>
  <si>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</si>
  <si>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</si>
  <si>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</si>
  <si>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</si>
  <si>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</si>
  <si>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</si>
  <si>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</si>
  <si>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</si>
  <si>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</si>
  <si>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</si>
  <si>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</si>
  <si>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</si>
  <si>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</si>
  <si>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</si>
  <si>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</si>
  <si>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</si>
  <si>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</si>
  <si>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</si>
  <si>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</si>
  <si>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</si>
  <si>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</si>
  <si>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</si>
  <si>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</si>
  <si>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</si>
  <si>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</si>
  <si>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</si>
  <si>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</si>
  <si>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</si>
  <si>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</si>
  <si>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</si>
  <si>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</si>
  <si>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</si>
  <si>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</si>
  <si>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</si>
  <si>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</si>
  <si>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</si>
  <si>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</si>
  <si>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</si>
  <si>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</si>
  <si>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</si>
  <si>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</si>
  <si>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</si>
  <si>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</si>
  <si>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</si>
  <si>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</si>
  <si>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</si>
  <si>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</si>
  <si>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</si>
  <si>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</si>
  <si>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</si>
  <si>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</si>
  <si>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</si>
  <si>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</si>
  <si>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</si>
  <si>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</si>
  <si>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</si>
  <si>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</si>
  <si>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</si>
  <si>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</si>
  <si>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</si>
  <si>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</si>
  <si>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</si>
  <si>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</si>
  <si>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</si>
  <si>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</si>
  <si>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</si>
  <si>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</si>
  <si>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</si>
  <si>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</si>
  <si>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</si>
  <si>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</si>
  <si>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</si>
  <si>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</si>
  <si>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</si>
  <si>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</si>
  <si>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</si>
  <si>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</si>
  <si>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</si>
  <si>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</si>
  <si>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</si>
  <si>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</si>
  <si>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</si>
  <si>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</si>
  <si>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</si>
  <si>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</si>
  <si>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</si>
  <si>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</si>
  <si>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</si>
  <si>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</si>
  <si>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</si>
  <si>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</si>
  <si>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</si>
  <si>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</si>
  <si>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</si>
  <si>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</si>
  <si>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</si>
  <si>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</si>
  <si>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</si>
  <si>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</si>
  <si>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</si>
  <si>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</si>
  <si>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</si>
  <si>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</si>
  <si>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</si>
  <si>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</si>
  <si>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</si>
  <si>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</si>
  <si>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</si>
  <si>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</si>
  <si>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</si>
  <si>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</si>
  <si>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</si>
  <si>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</si>
  <si>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</si>
  <si>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</si>
  <si>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</si>
  <si>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</si>
  <si>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</si>
  <si>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</si>
  <si>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</si>
  <si>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</si>
  <si>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</si>
  <si>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</si>
  <si>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</si>
  <si>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</si>
  <si>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</si>
  <si>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</si>
  <si>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</si>
  <si>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</si>
  <si>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</si>
  <si>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</si>
  <si>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</si>
  <si>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</si>
  <si>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</si>
  <si>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</si>
  <si>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</si>
  <si>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</si>
  <si>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</si>
  <si>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</si>
  <si>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</si>
  <si>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</si>
  <si>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</si>
  <si>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</si>
  <si>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</si>
  <si>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</si>
  <si>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</si>
  <si>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</si>
  <si>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</si>
  <si>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</si>
  <si>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</si>
  <si>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</si>
  <si>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</si>
  <si>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</si>
  <si>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</si>
  <si>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</si>
  <si>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</si>
  <si>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</si>
  <si>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</si>
  <si>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</si>
  <si>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</si>
  <si>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</si>
  <si>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</si>
  <si>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</si>
  <si>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</si>
  <si>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</si>
  <si>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</si>
  <si>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</si>
  <si>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</si>
  <si>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</si>
  <si>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</si>
  <si>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</si>
  <si>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</si>
  <si>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</si>
  <si>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</si>
  <si>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</si>
  <si>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</si>
  <si>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</si>
  <si>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</si>
  <si>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</si>
  <si>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</si>
  <si>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</si>
  <si>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</si>
  <si>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</si>
  <si>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</si>
  <si>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</si>
  <si>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</si>
  <si>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</si>
  <si>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</si>
  <si>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</si>
  <si>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</si>
  <si>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</si>
  <si>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</si>
  <si>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</si>
  <si>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</si>
  <si>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</si>
  <si>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</si>
  <si>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</si>
  <si>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</si>
  <si>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</si>
  <si>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</si>
  <si>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</si>
  <si>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</si>
  <si>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</si>
  <si>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</si>
  <si>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</si>
  <si>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</si>
  <si>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</si>
  <si>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</si>
  <si>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</si>
  <si>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</si>
  <si>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</si>
  <si>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</si>
  <si>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</si>
  <si>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</si>
  <si>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</si>
  <si>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</si>
  <si>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</si>
  <si>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</si>
  <si>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</si>
  <si>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</si>
  <si>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</si>
  <si>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</si>
  <si>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</si>
  <si>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</si>
  <si>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</si>
  <si>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</si>
  <si>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</si>
  <si>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</si>
  <si>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</si>
  <si>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</si>
  <si>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</si>
  <si>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</si>
  <si>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</si>
  <si>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</si>
  <si>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</si>
  <si>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</si>
  <si>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</si>
  <si>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</si>
  <si>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</si>
  <si>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</si>
  <si>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</si>
  <si>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</si>
  <si>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</si>
  <si>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</si>
  <si>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</si>
  <si>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</si>
  <si>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</si>
  <si>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</si>
  <si>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</si>
  <si>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</si>
  <si>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</si>
  <si>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</si>
  <si>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</si>
  <si>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</si>
  <si>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</si>
  <si>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</si>
  <si>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</si>
  <si>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</si>
  <si>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</si>
  <si>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</si>
  <si>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</si>
  <si>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</si>
  <si>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</si>
  <si>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</si>
  <si>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</si>
  <si>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</si>
  <si>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</si>
  <si>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</si>
  <si>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</si>
  <si>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</si>
  <si>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</si>
  <si>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</si>
  <si>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</si>
  <si>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</si>
  <si>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</si>
  <si>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</si>
  <si>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</si>
  <si>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</si>
  <si>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</si>
  <si>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</si>
  <si>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</si>
  <si>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</si>
  <si>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</si>
  <si>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</si>
  <si>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</si>
  <si>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</si>
  <si>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</si>
  <si>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</si>
  <si>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</si>
  <si>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</si>
  <si>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</si>
  <si>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</si>
  <si>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</si>
  <si>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</si>
  <si>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</si>
  <si>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</si>
  <si>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</si>
  <si>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</si>
  <si>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</si>
  <si>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</si>
  <si>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</si>
  <si>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</si>
  <si>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</si>
  <si>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</si>
  <si>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</si>
  <si>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</si>
  <si>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</si>
  <si>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</si>
  <si>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</si>
  <si>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</si>
  <si>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</si>
  <si>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</si>
  <si>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</si>
  <si>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</si>
  <si>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</si>
  <si>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</si>
  <si>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</si>
  <si>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</si>
  <si>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</si>
  <si>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</si>
  <si>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</si>
  <si>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</si>
  <si>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</si>
  <si>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</si>
  <si>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</si>
  <si>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</si>
  <si>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</si>
  <si>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</si>
  <si>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</si>
  <si>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</si>
  <si>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</si>
  <si>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</si>
  <si>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</si>
  <si>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</si>
  <si>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</si>
  <si>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</si>
  <si>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</si>
  <si>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</si>
  <si>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</si>
  <si>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</si>
  <si>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</si>
  <si>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</si>
  <si>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</si>
  <si>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</si>
  <si>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</si>
  <si>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</si>
  <si>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</si>
  <si>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</si>
  <si>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</si>
  <si>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</si>
  <si>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</si>
  <si>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</si>
  <si>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</si>
  <si>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</si>
  <si>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</si>
  <si>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</si>
  <si>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</si>
  <si>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</si>
  <si>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</si>
  <si>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</si>
  <si>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</si>
  <si>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</si>
  <si>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</si>
  <si>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</si>
  <si>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</si>
  <si>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</si>
  <si>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</si>
  <si>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</si>
  <si>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</si>
  <si>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</si>
  <si>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</si>
  <si>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</si>
  <si>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</si>
  <si>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</si>
  <si>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</si>
  <si>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</si>
  <si>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</si>
  <si>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</si>
  <si>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</si>
  <si>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</si>
  <si>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</si>
  <si>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</si>
  <si>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</si>
  <si>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</si>
  <si>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</si>
  <si>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</si>
  <si>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</si>
  <si>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</si>
  <si>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</si>
  <si>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</si>
  <si>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</si>
  <si>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</si>
  <si>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</si>
  <si>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</si>
  <si>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</si>
  <si>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</si>
  <si>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</si>
  <si>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</si>
  <si>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</si>
  <si>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</si>
  <si>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</si>
  <si>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</si>
  <si>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</si>
  <si>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</si>
  <si>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</si>
  <si>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</si>
  <si>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</si>
  <si>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</si>
  <si>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</si>
  <si>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</si>
  <si>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</si>
  <si>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</si>
  <si>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</si>
  <si>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</si>
  <si>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</si>
  <si>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</si>
  <si>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</si>
  <si>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</si>
  <si>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</si>
  <si>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</si>
  <si>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</si>
  <si>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</si>
  <si>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</si>
  <si>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</si>
  <si>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</si>
  <si>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</si>
  <si>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</si>
  <si>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</si>
  <si>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</si>
  <si>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</si>
  <si>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</si>
  <si>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</si>
  <si>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</si>
  <si>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</si>
  <si>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</si>
  <si>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</si>
  <si>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</si>
  <si>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</si>
  <si>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</si>
  <si>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</si>
  <si>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</si>
  <si>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</si>
  <si>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</si>
  <si>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</si>
  <si>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</si>
  <si>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</si>
  <si>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</si>
  <si>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</si>
  <si>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</si>
  <si>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</si>
  <si>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</si>
  <si>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</si>
  <si>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</si>
  <si>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</si>
  <si>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</si>
  <si>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</si>
  <si>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</si>
  <si>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</si>
  <si>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</si>
  <si>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</si>
  <si>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</si>
  <si>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</si>
  <si>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</si>
  <si>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</si>
  <si>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</si>
  <si>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</si>
  <si>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</si>
  <si>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</si>
  <si>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</si>
  <si>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</si>
  <si>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</si>
  <si>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</si>
  <si>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</si>
  <si>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</si>
  <si>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</si>
  <si>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</si>
  <si>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</si>
  <si>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</si>
  <si>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</si>
  <si>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</si>
  <si>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</si>
  <si>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</si>
  <si>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</si>
  <si>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</si>
  <si>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</si>
  <si>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</si>
  <si>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</si>
  <si>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</si>
  <si>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</si>
  <si>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</si>
  <si>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</si>
  <si>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</si>
  <si>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</si>
  <si>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</si>
  <si>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</si>
  <si>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</si>
  <si>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</si>
  <si>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</si>
  <si>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</si>
  <si>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</si>
  <si>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</si>
  <si>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</si>
  <si>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</si>
  <si>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</si>
  <si>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</si>
  <si>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</si>
  <si>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</si>
  <si>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</si>
  <si>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</si>
  <si>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</si>
  <si>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</si>
  <si>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</si>
  <si>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</si>
  <si>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</si>
  <si>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</si>
  <si>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</si>
  <si>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</si>
  <si>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</si>
  <si>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</si>
  <si>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</si>
  <si>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</si>
  <si>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</si>
  <si>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</si>
  <si>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</si>
  <si>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</si>
  <si>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</si>
  <si>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</si>
  <si>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</si>
  <si>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</si>
  <si>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</si>
  <si>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</si>
  <si>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</si>
  <si>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</si>
  <si>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</si>
  <si>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</si>
  <si>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</si>
  <si>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</si>
  <si>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</si>
  <si>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</si>
  <si>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</si>
  <si>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</si>
  <si>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</si>
  <si>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</si>
  <si>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</si>
  <si>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</si>
  <si>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</si>
  <si>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</si>
  <si>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</si>
  <si>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</si>
  <si>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</si>
  <si>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</si>
  <si>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</si>
  <si>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</si>
  <si>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</si>
  <si>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</si>
  <si>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</si>
  <si>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</si>
  <si>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</si>
  <si>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</si>
  <si>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</si>
  <si>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</si>
  <si>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</si>
  <si>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</si>
  <si>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</si>
  <si>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</si>
  <si>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</si>
  <si>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</si>
  <si>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</si>
  <si>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</si>
  <si>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</si>
  <si>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</si>
  <si>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</si>
  <si>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</si>
  <si>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</si>
  <si>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</si>
  <si>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</si>
  <si>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</si>
  <si>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</si>
  <si>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</si>
  <si>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</si>
  <si>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</si>
  <si>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</si>
  <si>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</si>
  <si>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</si>
  <si>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</si>
  <si>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</si>
  <si>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</si>
  <si>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</si>
  <si>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</si>
  <si>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</si>
  <si>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</si>
  <si>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</si>
  <si>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</si>
  <si>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</si>
  <si>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</si>
  <si>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</si>
  <si>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</si>
  <si>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</si>
  <si>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</si>
  <si>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</si>
  <si>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</si>
  <si>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</si>
  <si>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</si>
  <si>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</si>
  <si>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</si>
  <si>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</si>
  <si>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</si>
  <si>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</si>
  <si>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</si>
  <si>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</si>
  <si>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</si>
  <si>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</si>
  <si>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</si>
  <si>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</si>
  <si>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</si>
  <si>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</si>
  <si>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</si>
  <si>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</si>
  <si>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</si>
  <si>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</si>
  <si>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</si>
  <si>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</si>
  <si>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</si>
  <si>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</si>
  <si>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</si>
  <si>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</si>
  <si>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</si>
  <si>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</si>
  <si>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</si>
  <si>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</si>
  <si>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</si>
  <si>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</si>
  <si>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</si>
  <si>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</si>
  <si>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</si>
  <si>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</si>
  <si>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</si>
  <si>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</si>
  <si>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</si>
  <si>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</si>
  <si>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</si>
  <si>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</si>
  <si>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</si>
  <si>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</si>
  <si>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</si>
  <si>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</si>
  <si>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</si>
  <si>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</si>
  <si>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</si>
  <si>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</si>
  <si>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</si>
  <si>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</si>
  <si>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</si>
  <si>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</si>
  <si>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</si>
  <si>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</si>
  <si>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</si>
  <si>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</si>
  <si>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</si>
  <si>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</si>
  <si>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</si>
  <si>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</si>
  <si>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</si>
  <si>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</si>
  <si>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</si>
  <si>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</si>
  <si>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</si>
  <si>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</si>
  <si>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</si>
  <si>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</si>
  <si>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</si>
  <si>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</si>
  <si>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</si>
  <si>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</si>
  <si>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</si>
  <si>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</si>
  <si>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</si>
  <si>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</si>
  <si>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</si>
  <si>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</si>
  <si>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</si>
  <si>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</si>
  <si>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</si>
  <si>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</si>
  <si>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</si>
  <si>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</si>
  <si>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</si>
  <si>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</si>
  <si>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</si>
  <si>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</si>
  <si>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</si>
  <si>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</si>
  <si>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</si>
  <si>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</si>
  <si>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</si>
  <si>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</si>
  <si>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</si>
  <si>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</si>
  <si>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</si>
  <si>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</si>
  <si>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</si>
  <si>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</si>
  <si>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</si>
  <si>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</si>
  <si>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</si>
  <si>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</si>
  <si>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</si>
  <si>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</si>
  <si>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</si>
  <si>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</si>
  <si>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</si>
  <si>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</si>
  <si>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</si>
  <si>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</si>
  <si>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</si>
  <si>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</si>
  <si>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</si>
  <si>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</si>
  <si>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</si>
  <si>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</si>
  <si>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</si>
  <si>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</si>
  <si>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</si>
  <si>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</si>
  <si>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</si>
  <si>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</si>
  <si>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</si>
  <si>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</si>
  <si>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</si>
  <si>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</si>
  <si>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</si>
  <si>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</si>
  <si>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</si>
  <si>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</si>
  <si>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</si>
  <si>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</si>
  <si>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</si>
  <si>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</si>
  <si>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</si>
  <si>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</si>
  <si>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</si>
  <si>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</si>
  <si>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</si>
  <si>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</si>
  <si>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</si>
  <si>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</si>
  <si>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</si>
  <si>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</si>
  <si>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</si>
  <si>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</si>
  <si>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</si>
  <si>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</si>
  <si>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</si>
  <si>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</si>
  <si>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</si>
  <si>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</si>
  <si>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</si>
  <si>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</si>
  <si>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</si>
  <si>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</si>
  <si>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</si>
  <si>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</si>
  <si>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</si>
  <si>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</si>
  <si>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</si>
  <si>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</si>
  <si>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</si>
  <si>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</si>
  <si>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</si>
  <si>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</si>
  <si>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</si>
  <si>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</si>
  <si>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</si>
  <si>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</si>
  <si>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</si>
  <si>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</si>
  <si>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</si>
  <si>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</si>
  <si>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</si>
  <si>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</si>
  <si>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</si>
  <si>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</si>
  <si>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</si>
  <si>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</si>
  <si>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</si>
  <si>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</si>
  <si>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</si>
  <si>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</si>
  <si>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</si>
  <si>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</si>
  <si>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</si>
  <si>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</si>
  <si>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</si>
  <si>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</si>
  <si>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</si>
  <si>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</si>
  <si>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</si>
  <si>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</si>
  <si>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</si>
  <si>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</si>
  <si>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</si>
  <si>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</si>
  <si>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</si>
  <si>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</si>
  <si>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</si>
  <si>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</si>
  <si>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</si>
  <si>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</si>
  <si>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</si>
  <si>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</si>
  <si>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</si>
  <si>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</si>
  <si>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</si>
  <si>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</si>
  <si>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</si>
  <si>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</si>
  <si>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</si>
  <si>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</si>
  <si>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</si>
  <si>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</si>
  <si>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</si>
  <si>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</si>
  <si>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</si>
  <si>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</si>
  <si>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</si>
  <si>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</si>
  <si>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</si>
  <si>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</si>
  <si>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</si>
  <si>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</si>
  <si>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</si>
  <si>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</si>
  <si>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</si>
  <si>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</si>
  <si>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</si>
  <si>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</si>
  <si>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</si>
  <si>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</si>
  <si>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</si>
  <si>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</si>
  <si>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</si>
  <si>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</si>
  <si>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</si>
  <si>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</si>
  <si>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</si>
  <si>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</si>
  <si>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</si>
  <si>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</si>
  <si>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</si>
  <si>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</si>
  <si>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</si>
  <si>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</si>
  <si>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</si>
  <si>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</si>
  <si>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</si>
  <si>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</si>
  <si>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</si>
  <si>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</si>
  <si>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</si>
  <si>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</si>
  <si>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</si>
  <si>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</si>
  <si>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</si>
  <si>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</si>
  <si>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</si>
  <si>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</si>
  <si>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</si>
  <si>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</si>
  <si>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</si>
  <si>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</si>
  <si>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</si>
  <si>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</si>
  <si>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</si>
  <si>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</si>
  <si>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</si>
  <si>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</si>
  <si>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</si>
  <si>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</si>
  <si>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</si>
  <si>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</si>
  <si>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</si>
  <si>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</si>
  <si>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</si>
  <si>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</si>
  <si>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</si>
  <si>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</si>
  <si>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</si>
  <si>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</si>
  <si>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</si>
  <si>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</si>
  <si>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</si>
  <si>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</si>
  <si>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</si>
  <si>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</si>
  <si>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</si>
  <si>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</si>
  <si>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</si>
  <si>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</si>
  <si>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</si>
  <si>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</si>
  <si>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</si>
  <si>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</si>
  <si>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</si>
  <si>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</si>
  <si>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</si>
  <si>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</si>
  <si>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</si>
  <si>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</si>
  <si>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</si>
  <si>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</si>
  <si>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</si>
  <si>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</si>
  <si>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</si>
  <si>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</si>
  <si>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</si>
  <si>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</si>
  <si>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</si>
  <si>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</si>
  <si>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</si>
  <si>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</si>
  <si>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</si>
  <si>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</si>
  <si>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</si>
  <si>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</si>
  <si>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</si>
  <si>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</si>
  <si>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</si>
  <si>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</si>
  <si>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</si>
  <si>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</si>
  <si>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</si>
  <si>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</si>
  <si>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</si>
  <si>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</si>
  <si>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</si>
  <si>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</si>
  <si>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</si>
  <si>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</si>
  <si>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</si>
  <si>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</si>
  <si>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</si>
  <si>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</si>
  <si>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</si>
  <si>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</si>
  <si>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</si>
  <si>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</si>
  <si>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</si>
  <si>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</si>
  <si>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</si>
  <si>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</si>
  <si>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</si>
  <si>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</si>
  <si>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</si>
  <si>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</si>
  <si>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</si>
  <si>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</si>
  <si>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</si>
  <si>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</si>
  <si>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</si>
  <si>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</si>
  <si>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</si>
  <si>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</si>
  <si>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</si>
  <si>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</si>
  <si>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</si>
  <si>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</si>
  <si>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</si>
  <si>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</si>
  <si>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</si>
  <si>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</si>
  <si>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</si>
  <si>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</si>
  <si>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</si>
  <si>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</si>
  <si>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</si>
  <si>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</si>
  <si>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</si>
  <si>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</si>
  <si>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</si>
  <si>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</si>
  <si>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</si>
  <si>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</si>
  <si>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</si>
  <si>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</si>
  <si>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</si>
  <si>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</si>
  <si>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</si>
  <si>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</si>
  <si>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</si>
  <si>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</si>
  <si>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</si>
  <si>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</si>
  <si>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</si>
  <si>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</si>
  <si>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</si>
  <si>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</si>
  <si>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</si>
  <si>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</si>
  <si>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</si>
  <si>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</si>
  <si>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</si>
  <si>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</si>
  <si>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</si>
  <si>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</si>
  <si>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</si>
  <si>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</si>
  <si>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</si>
  <si>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</si>
  <si>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</si>
  <si>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</si>
  <si>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</si>
  <si>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</si>
  <si>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</si>
  <si>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</si>
  <si>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</si>
  <si>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</si>
  <si>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</si>
  <si>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</si>
  <si>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</si>
  <si>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</si>
  <si>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</si>
  <si>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</si>
  <si>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</si>
  <si>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</si>
  <si>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</si>
  <si>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</si>
  <si>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</si>
  <si>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</si>
  <si>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</si>
  <si>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</si>
  <si>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</si>
  <si>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</si>
  <si>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</si>
  <si>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</si>
  <si>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</si>
  <si>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</si>
  <si>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</si>
  <si>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</si>
  <si>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</si>
  <si>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</si>
  <si>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</si>
  <si>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</si>
  <si>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</si>
  <si>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</si>
  <si>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</si>
  <si>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</si>
  <si>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</si>
  <si>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</si>
  <si>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</si>
  <si>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</si>
  <si>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</si>
  <si>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</si>
  <si>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</si>
  <si>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</si>
  <si>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</si>
  <si>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</si>
  <si>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</si>
  <si>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</si>
  <si>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</si>
  <si>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</si>
  <si>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</si>
  <si>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</si>
  <si>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</si>
  <si>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</si>
  <si>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</si>
  <si>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</si>
  <si>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</si>
  <si>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</si>
  <si>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</si>
  <si>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</si>
  <si>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</si>
  <si>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</si>
  <si>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</si>
  <si>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</si>
  <si>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</si>
  <si>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</si>
  <si>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</si>
  <si>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</si>
  <si>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</si>
  <si>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</si>
  <si>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</si>
  <si>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</si>
  <si>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</si>
  <si>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</si>
  <si>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</si>
  <si>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</si>
  <si>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</si>
  <si>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</si>
  <si>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</si>
  <si>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</si>
  <si>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</si>
  <si>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</si>
  <si>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</si>
  <si>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</si>
  <si>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</si>
  <si>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</si>
  <si>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</si>
  <si>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</si>
  <si>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</si>
  <si>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</si>
  <si>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</si>
  <si>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</si>
  <si>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</si>
  <si>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</si>
  <si>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</si>
  <si>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</si>
  <si>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</si>
  <si>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</si>
  <si>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</si>
  <si>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</si>
  <si>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</si>
  <si>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</si>
  <si>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</si>
  <si>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</si>
  <si>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</si>
  <si>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</si>
  <si>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</si>
  <si>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</si>
  <si>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</si>
  <si>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</si>
  <si>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</si>
  <si>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</si>
  <si>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</si>
  <si>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</si>
  <si>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</si>
  <si>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</si>
  <si>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</si>
  <si>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</si>
  <si>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</si>
  <si>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</si>
  <si>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</si>
  <si>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</si>
  <si>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</si>
  <si>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</si>
  <si>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</si>
  <si>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</si>
  <si>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</si>
  <si>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</si>
  <si>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</si>
  <si>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</si>
  <si>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</si>
  <si>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</si>
  <si>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</si>
  <si>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</si>
  <si>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</si>
  <si>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</si>
  <si>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</si>
  <si>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</si>
  <si>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</si>
  <si>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</si>
  <si>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</si>
  <si>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</si>
  <si>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</si>
  <si>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</si>
  <si>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</si>
  <si>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</si>
  <si>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</si>
  <si>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</si>
  <si>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</si>
  <si>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</si>
  <si>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</si>
  <si>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</si>
  <si>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</si>
  <si>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</si>
  <si>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</si>
  <si>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</si>
  <si>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</si>
  <si>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</si>
  <si>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</si>
  <si>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</si>
  <si>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</si>
  <si>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</si>
  <si>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</si>
  <si>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</si>
  <si>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</si>
  <si>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</si>
  <si>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</si>
  <si>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</si>
  <si>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</si>
  <si>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</si>
  <si>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</si>
  <si>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</si>
  <si>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</si>
  <si>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</si>
  <si>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</si>
  <si>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</si>
  <si>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</si>
  <si>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</si>
  <si>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</si>
  <si>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</si>
  <si>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</si>
  <si>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</si>
  <si>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</si>
  <si>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</si>
  <si>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</si>
  <si>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</si>
  <si>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</si>
  <si>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</si>
  <si>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</si>
  <si>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</si>
  <si>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</si>
  <si>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</si>
  <si>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</si>
  <si>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</si>
  <si>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</si>
  <si>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</si>
  <si>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</si>
  <si>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</si>
  <si>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</si>
  <si>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</si>
  <si>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</si>
  <si>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</si>
  <si>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</si>
  <si>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</si>
  <si>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</si>
  <si>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</si>
  <si>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</si>
  <si>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</si>
  <si>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</si>
  <si>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</si>
  <si>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</si>
  <si>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</si>
  <si>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</si>
  <si>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</si>
  <si>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</si>
  <si>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</si>
  <si>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</si>
  <si>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</si>
  <si>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</si>
  <si>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</si>
  <si>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</si>
  <si>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</si>
  <si>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</si>
  <si>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</si>
  <si>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</si>
  <si>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</si>
  <si>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</si>
  <si>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</si>
  <si>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</si>
  <si>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</si>
  <si>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</si>
  <si>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</si>
  <si>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</si>
  <si>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</si>
  <si>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</si>
  <si>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</si>
  <si>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</si>
  <si>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</si>
  <si>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</si>
  <si>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</si>
  <si>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</si>
  <si>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</si>
  <si>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</si>
  <si>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</si>
  <si>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</si>
  <si>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</si>
  <si>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</si>
  <si>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</si>
  <si>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</si>
  <si>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</si>
  <si>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</si>
  <si>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</si>
  <si>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</si>
  <si>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</si>
  <si>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</si>
  <si>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</si>
  <si>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</si>
  <si>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</si>
  <si>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</si>
  <si>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</si>
  <si>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</si>
  <si>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</si>
  <si>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</si>
  <si>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</si>
  <si>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</si>
  <si>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</si>
  <si>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</si>
  <si>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</si>
  <si>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</si>
  <si>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</si>
  <si>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</si>
  <si>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</si>
  <si>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</si>
  <si>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</si>
  <si>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</si>
  <si>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</si>
  <si>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</si>
  <si>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</si>
  <si>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</si>
  <si>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</si>
  <si>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</si>
  <si>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</si>
  <si>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</si>
  <si>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</si>
  <si>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</si>
  <si>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</si>
  <si>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</si>
  <si>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</si>
  <si>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</si>
  <si>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</si>
  <si>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</si>
  <si>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</si>
  <si>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</si>
  <si>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</si>
  <si>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</si>
  <si>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</si>
  <si>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</si>
  <si>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</si>
  <si>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</si>
  <si>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</si>
  <si>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</si>
  <si>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</si>
  <si>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</si>
  <si>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</si>
  <si>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</si>
  <si>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</si>
  <si>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</si>
  <si>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</si>
  <si>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</si>
  <si>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</si>
  <si>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</si>
  <si>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</si>
  <si>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</si>
  <si>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</si>
  <si>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</si>
  <si>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</si>
  <si>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</si>
  <si>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</si>
  <si>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</si>
  <si>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</si>
  <si>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</si>
  <si>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</si>
  <si>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</si>
  <si>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</si>
  <si>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</si>
  <si>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</si>
  <si>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</si>
  <si>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</si>
  <si>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</si>
  <si>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</si>
  <si>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</si>
  <si>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</si>
  <si>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</si>
  <si>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</si>
  <si>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</si>
  <si>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</si>
  <si>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</si>
  <si>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</si>
  <si>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</si>
  <si>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</si>
  <si>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</si>
  <si>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</si>
  <si>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</si>
  <si>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</si>
  <si>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</si>
  <si>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</si>
  <si>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</si>
  <si>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</si>
  <si>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</si>
  <si>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</si>
  <si>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</si>
  <si>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</si>
  <si>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</si>
  <si>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</si>
  <si>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</si>
  <si>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</si>
  <si>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</si>
  <si>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</si>
  <si>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</si>
  <si>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</si>
  <si>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</si>
  <si>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</si>
  <si>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</si>
  <si>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</si>
  <si>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</si>
  <si>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</si>
  <si>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</si>
  <si>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</si>
  <si>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</si>
  <si>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</si>
  <si>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</si>
  <si>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</si>
  <si>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</si>
  <si>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</si>
  <si>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</si>
  <si>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</si>
  <si>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</si>
  <si>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</si>
  <si>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</si>
  <si>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</si>
  <si>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</si>
  <si>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</si>
  <si>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</si>
  <si>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</si>
  <si>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</si>
  <si>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</si>
  <si>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</si>
  <si>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</si>
  <si>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</si>
  <si>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</si>
  <si>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</si>
  <si>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</si>
  <si>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</si>
  <si>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</si>
  <si>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</si>
  <si>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</si>
  <si>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</si>
  <si>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</si>
  <si>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</si>
  <si>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</si>
  <si>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</si>
  <si>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</si>
  <si>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</si>
  <si>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</si>
  <si>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</si>
  <si>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</si>
  <si>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</si>
  <si>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</si>
  <si>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</si>
  <si>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</si>
  <si>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</si>
  <si>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</si>
  <si>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</si>
  <si>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</si>
  <si>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</si>
  <si>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</si>
  <si>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</si>
  <si>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</si>
  <si>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</si>
  <si>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</si>
  <si>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</si>
  <si>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</si>
  <si>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</si>
  <si>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</si>
  <si>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</si>
  <si>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</si>
  <si>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</si>
  <si>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</si>
  <si>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</si>
  <si>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</si>
  <si>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</si>
  <si>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</si>
  <si>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</si>
  <si>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</si>
  <si>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</si>
  <si>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</si>
  <si>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</si>
  <si>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</si>
  <si>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</si>
  <si>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</si>
  <si>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</si>
  <si>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</si>
  <si>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</si>
  <si>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</si>
  <si>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</si>
  <si>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</si>
  <si>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</si>
  <si>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</si>
  <si>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</si>
  <si>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</si>
  <si>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</si>
  <si>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</si>
  <si>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</si>
  <si>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</si>
  <si>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</si>
  <si>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</si>
  <si>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</si>
  <si>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</si>
  <si>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</si>
  <si>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</si>
  <si>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</si>
  <si>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</si>
  <si>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</si>
  <si>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</si>
  <si>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</si>
  <si>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</si>
  <si>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</si>
  <si>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</si>
  <si>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</si>
  <si>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</si>
  <si>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</si>
  <si>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</si>
  <si>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</si>
  <si>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</si>
  <si>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</si>
  <si>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</si>
  <si>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</si>
  <si>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</si>
  <si>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</si>
  <si>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</si>
  <si>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</si>
  <si>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</si>
  <si>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</si>
  <si>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</si>
  <si>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</si>
  <si>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</si>
  <si>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</si>
  <si>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</si>
  <si>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</si>
  <si>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</si>
  <si>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</si>
  <si>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</si>
  <si>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</si>
  <si>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</si>
  <si>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</si>
  <si>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</si>
  <si>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</si>
  <si>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</si>
  <si>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</si>
  <si>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</si>
  <si>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</si>
  <si>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</si>
  <si>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</si>
  <si>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</si>
  <si>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</si>
  <si>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</si>
  <si>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</si>
  <si>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</si>
  <si>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</si>
  <si>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</si>
  <si>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</si>
  <si>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</si>
  <si>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</si>
  <si>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</si>
  <si>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</si>
  <si>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</si>
  <si>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</si>
  <si>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</si>
  <si>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</si>
  <si>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</si>
  <si>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</si>
  <si>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</si>
  <si>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</si>
  <si>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</si>
  <si>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</si>
  <si>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</si>
  <si>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</si>
  <si>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</si>
  <si>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</si>
  <si>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</si>
  <si>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</si>
  <si>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</si>
  <si>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</si>
  <si>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</si>
  <si>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</si>
  <si>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</si>
  <si>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</si>
  <si>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</si>
  <si>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</si>
  <si>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</si>
  <si>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</si>
  <si>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</si>
  <si>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</si>
  <si>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</si>
  <si>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</si>
  <si>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</si>
  <si>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</si>
  <si>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</si>
  <si>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</si>
  <si>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</si>
  <si>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</si>
  <si>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</si>
  <si>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</si>
  <si>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</si>
  <si>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</si>
  <si>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</si>
  <si>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</si>
  <si>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</si>
  <si>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</si>
  <si>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</si>
  <si>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</si>
  <si>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</si>
  <si>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</si>
  <si>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</si>
  <si>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</si>
  <si>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</si>
  <si>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</si>
  <si>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</si>
  <si>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</si>
  <si>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</si>
  <si>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</si>
  <si>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</si>
  <si>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</si>
  <si>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</si>
  <si>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</si>
  <si>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</si>
  <si>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</si>
  <si>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</si>
  <si>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</si>
  <si>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</si>
  <si>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</si>
  <si>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</si>
  <si>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</si>
  <si>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</si>
  <si>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</si>
  <si>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</si>
  <si>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</si>
  <si>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</si>
  <si>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</si>
  <si>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</si>
  <si>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</si>
  <si>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</si>
  <si>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</si>
  <si>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</si>
  <si>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</si>
  <si>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</si>
  <si>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</si>
  <si>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</si>
  <si>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</si>
  <si>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</si>
  <si>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</si>
  <si>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</si>
  <si>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</si>
  <si>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</si>
  <si>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</si>
  <si>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</si>
  <si>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</si>
  <si>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</si>
  <si>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</si>
  <si>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</si>
  <si>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</si>
  <si>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</si>
  <si>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</si>
  <si>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</si>
  <si>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</si>
  <si>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</si>
  <si>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</si>
  <si>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</si>
  <si>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</si>
  <si>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</si>
  <si>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</si>
  <si>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</si>
  <si>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</si>
  <si>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</si>
  <si>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</si>
  <si>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</si>
  <si>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</si>
  <si>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</si>
  <si>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</si>
  <si>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</si>
  <si>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</si>
  <si>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</si>
  <si>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</si>
  <si>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</si>
  <si>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</si>
  <si>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</si>
  <si>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</si>
  <si>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</si>
  <si>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</si>
  <si>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</si>
  <si>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</si>
  <si>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</si>
  <si>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</si>
  <si>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</si>
  <si>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</si>
  <si>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</si>
  <si>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</si>
  <si>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</si>
  <si>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</si>
  <si>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</si>
  <si>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</si>
  <si>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</si>
  <si>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</si>
  <si>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</si>
  <si>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</si>
  <si>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</si>
  <si>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</si>
  <si>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</si>
  <si>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</si>
  <si>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</si>
  <si>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</si>
  <si>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</si>
  <si>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</si>
  <si>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</si>
  <si>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</si>
  <si>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</si>
  <si>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</si>
  <si>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</si>
  <si>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</si>
  <si>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</si>
  <si>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</si>
  <si>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</si>
  <si>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</si>
  <si>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</si>
  <si>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</si>
  <si>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</si>
  <si>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</si>
  <si>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</si>
  <si>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</si>
  <si>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</si>
  <si>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</si>
  <si>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</si>
  <si>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</si>
  <si>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</si>
  <si>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</si>
  <si>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</si>
  <si>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</si>
  <si>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</si>
  <si>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</si>
  <si>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</si>
  <si>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</si>
  <si>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</si>
  <si>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</si>
  <si>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</si>
  <si>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</si>
  <si>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</si>
  <si>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</si>
  <si>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</si>
  <si>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</si>
  <si>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</si>
  <si>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</si>
  <si>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</si>
  <si>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</si>
  <si>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</si>
  <si>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</si>
  <si>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</si>
  <si>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</si>
  <si>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</si>
  <si>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</si>
  <si>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</si>
  <si>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</si>
  <si>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</si>
  <si>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</si>
  <si>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</si>
  <si>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</si>
  <si>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</si>
  <si>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</si>
  <si>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</si>
  <si>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</si>
  <si>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</si>
  <si>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</si>
  <si>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</si>
  <si>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</si>
  <si>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</si>
  <si>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</si>
  <si>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</si>
  <si>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</si>
  <si>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</si>
  <si>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</si>
  <si>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</si>
  <si>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</si>
  <si>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</si>
  <si>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</si>
  <si>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</si>
  <si>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</si>
  <si>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</si>
  <si>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</si>
  <si>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</si>
  <si>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</si>
  <si>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</si>
  <si>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</si>
  <si>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</si>
  <si>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</si>
  <si>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</si>
  <si>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</si>
  <si>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</si>
  <si>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</si>
  <si>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</si>
  <si>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</si>
  <si>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</si>
  <si>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</si>
  <si>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</si>
  <si>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</si>
  <si>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</si>
  <si>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</si>
  <si>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</si>
  <si>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</si>
  <si>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</si>
  <si>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</si>
  <si>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</si>
  <si>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</si>
  <si>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</si>
  <si>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</si>
  <si>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</si>
  <si>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</si>
  <si>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</si>
  <si>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</si>
  <si>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</si>
  <si>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</si>
  <si>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</si>
  <si>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</si>
  <si>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</si>
  <si>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</si>
  <si>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</si>
  <si>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</si>
  <si>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</si>
  <si>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</si>
  <si>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</si>
  <si>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</si>
  <si>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</si>
  <si>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</si>
  <si>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</si>
  <si>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</si>
  <si>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</si>
  <si>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</si>
  <si>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</si>
  <si>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</si>
  <si>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</si>
  <si>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</si>
  <si>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</si>
  <si>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</si>
  <si>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</si>
  <si>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</si>
  <si>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</si>
  <si>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</si>
  <si>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</si>
  <si>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</si>
  <si>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</si>
  <si>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</si>
  <si>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</si>
  <si>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</si>
  <si>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</si>
  <si>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</si>
  <si>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</si>
  <si>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</si>
  <si>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</si>
  <si>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</si>
  <si>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</si>
  <si>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</si>
  <si>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</si>
  <si>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</si>
  <si>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</si>
  <si>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</si>
  <si>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</si>
  <si>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</si>
  <si>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</si>
  <si>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</si>
  <si>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</si>
  <si>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</si>
  <si>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</si>
  <si>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</si>
  <si>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</si>
  <si>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</si>
  <si>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</si>
  <si>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</si>
  <si>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</si>
  <si>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</si>
  <si>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</si>
  <si>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</si>
  <si>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</si>
  <si>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</si>
  <si>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</si>
  <si>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</si>
  <si>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</si>
  <si>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</si>
  <si>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</si>
  <si>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</si>
  <si>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</si>
  <si>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</si>
  <si>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</si>
  <si>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</si>
  <si>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</si>
  <si>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</si>
  <si>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</si>
  <si>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</si>
  <si>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</si>
  <si>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</si>
  <si>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</si>
  <si>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</si>
  <si>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</si>
  <si>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</si>
  <si>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</si>
  <si>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</si>
  <si>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</si>
  <si>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</si>
  <si>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</si>
  <si>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</si>
  <si>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</si>
  <si>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</si>
  <si>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</si>
  <si>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</si>
  <si>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</si>
  <si>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</si>
  <si>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</si>
  <si>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</si>
  <si>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</si>
  <si>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</si>
  <si>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</si>
  <si>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</si>
  <si>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</si>
  <si>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</si>
  <si>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</si>
  <si>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</si>
  <si>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</si>
  <si>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</si>
  <si>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</si>
  <si>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</si>
  <si>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</si>
  <si>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</si>
  <si>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</si>
  <si>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</si>
  <si>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</si>
  <si>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</si>
  <si>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</si>
  <si>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</si>
  <si>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</si>
  <si>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</si>
  <si>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</si>
  <si>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</si>
  <si>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</si>
  <si>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</si>
  <si>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</si>
  <si>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</si>
  <si>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</si>
  <si>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</si>
  <si>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</si>
  <si>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</si>
  <si>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</si>
  <si>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</si>
  <si>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</si>
  <si>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</si>
  <si>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</si>
  <si>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</si>
  <si>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</si>
  <si>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</si>
  <si>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</si>
  <si>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</si>
  <si>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</si>
  <si>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</si>
  <si>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</si>
  <si>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</si>
  <si>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</si>
  <si>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</si>
  <si>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</si>
  <si>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</si>
  <si>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</si>
  <si>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</si>
  <si>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</si>
  <si>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</si>
  <si>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</si>
  <si>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</si>
  <si>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</si>
  <si>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</si>
  <si>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</si>
  <si>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</si>
  <si>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</si>
  <si>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</si>
  <si>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</si>
  <si>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</si>
  <si>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</si>
  <si>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</si>
  <si>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</si>
  <si>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</si>
  <si>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</si>
  <si>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</si>
  <si>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</si>
  <si>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</si>
  <si>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</si>
  <si>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</si>
  <si>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</si>
  <si>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</si>
  <si>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</si>
  <si>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</si>
  <si>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</si>
  <si>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</si>
  <si>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</si>
  <si>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</si>
  <si>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</si>
  <si>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</si>
  <si>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</si>
  <si>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</si>
  <si>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</si>
  <si>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</si>
  <si>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</si>
  <si>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</si>
  <si>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</si>
  <si>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</si>
  <si>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</si>
  <si>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</si>
  <si>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</si>
  <si>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</si>
  <si>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</si>
  <si>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</si>
  <si>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</si>
  <si>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</si>
  <si>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</si>
  <si>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</si>
  <si>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</si>
  <si>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</si>
  <si>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</si>
  <si>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</si>
  <si>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</si>
  <si>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</si>
  <si>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</si>
  <si>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</si>
  <si>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</si>
  <si>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</si>
  <si>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</si>
  <si>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</si>
  <si>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</si>
  <si>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</si>
  <si>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</si>
  <si>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</si>
  <si>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</si>
  <si>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</si>
  <si>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</si>
  <si>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</si>
  <si>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</si>
  <si>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</si>
  <si>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</si>
  <si>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</si>
  <si>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</si>
  <si>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</si>
  <si>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</si>
  <si>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</si>
  <si>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</si>
  <si>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</si>
  <si>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</si>
  <si>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</si>
  <si>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</si>
  <si>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</si>
  <si>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</si>
  <si>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</si>
  <si>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</si>
  <si>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</si>
  <si>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</si>
  <si>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</si>
  <si>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</si>
  <si>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</si>
  <si>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</si>
  <si>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</si>
  <si>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</si>
  <si>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</si>
  <si>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</si>
  <si>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</si>
  <si>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</si>
  <si>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</si>
  <si>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</si>
  <si>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</si>
  <si>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</si>
  <si>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</si>
  <si>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</si>
  <si>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</si>
  <si>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</si>
  <si>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</si>
  <si>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</si>
  <si>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</si>
  <si>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</si>
  <si>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</si>
  <si>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</si>
  <si>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</si>
  <si>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</si>
  <si>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</si>
  <si>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</si>
  <si>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</si>
  <si>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</si>
  <si>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</si>
  <si>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</si>
  <si>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</si>
  <si>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</si>
  <si>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</si>
  <si>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</si>
  <si>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</si>
  <si>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</si>
  <si>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</si>
  <si>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</si>
  <si>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</si>
  <si>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</si>
  <si>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</si>
  <si>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</si>
  <si>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</si>
  <si>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</si>
  <si>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</si>
  <si>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</si>
  <si>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</si>
  <si>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</si>
  <si>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</si>
  <si>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</si>
  <si>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</si>
  <si>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</si>
  <si>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</si>
  <si>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</si>
  <si>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</si>
  <si>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</si>
  <si>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</si>
  <si>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</si>
  <si>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</si>
  <si>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</si>
  <si>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</si>
  <si>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</si>
  <si>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</si>
  <si>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</si>
  <si>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</si>
  <si>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</si>
  <si>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</si>
  <si>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</si>
  <si>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</si>
  <si>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</si>
  <si>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</si>
  <si>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</si>
  <si>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</si>
  <si>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</si>
  <si>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</si>
  <si>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</si>
  <si>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</si>
  <si>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</si>
  <si>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</si>
  <si>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</si>
  <si>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</si>
  <si>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</si>
  <si>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</si>
  <si>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</si>
  <si>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</si>
  <si>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</si>
  <si>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</si>
  <si>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</si>
  <si>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</si>
  <si>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</si>
  <si>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</si>
  <si>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</si>
  <si>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</si>
  <si>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</si>
  <si>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</si>
  <si>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</si>
  <si>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</si>
  <si>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</si>
  <si>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</si>
  <si>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</si>
  <si>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</si>
  <si>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</si>
  <si>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</si>
  <si>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</si>
  <si>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</si>
  <si>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</si>
  <si>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</si>
  <si>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</si>
  <si>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</si>
  <si>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</si>
  <si>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</si>
  <si>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</si>
  <si>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</si>
  <si>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</si>
  <si>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</si>
  <si>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</si>
  <si>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</si>
  <si>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</si>
  <si>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</si>
  <si>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</si>
  <si>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</si>
  <si>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</si>
  <si>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</si>
  <si>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</si>
  <si>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</si>
  <si>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</si>
  <si>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</si>
  <si>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</si>
  <si>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</si>
  <si>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</si>
  <si>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</si>
  <si>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</si>
  <si>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</si>
  <si>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</si>
  <si>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</si>
  <si>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</si>
  <si>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</si>
  <si>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</si>
  <si>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</si>
  <si>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</si>
  <si>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</si>
  <si>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</si>
  <si>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</si>
  <si>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</si>
  <si>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</si>
  <si>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</si>
  <si>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</si>
  <si>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</si>
  <si>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</si>
  <si>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</si>
  <si>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</si>
  <si>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</si>
  <si>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</si>
  <si>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</si>
  <si>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</si>
  <si>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</si>
  <si>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</si>
  <si>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</si>
  <si>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</si>
  <si>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</si>
  <si>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</si>
  <si>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</si>
  <si>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</si>
  <si>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</si>
  <si>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</si>
  <si>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</si>
  <si>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</si>
  <si>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</si>
  <si>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</si>
  <si>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</si>
  <si>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</si>
  <si>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</si>
  <si>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</si>
  <si>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</si>
  <si>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</si>
  <si>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</si>
  <si>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</si>
  <si>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</si>
  <si>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</si>
  <si>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</si>
  <si>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</si>
  <si>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</si>
  <si>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</si>
  <si>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</si>
  <si>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</si>
  <si>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</si>
  <si>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</si>
  <si>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</si>
  <si>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</si>
  <si>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</si>
  <si>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</si>
  <si>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</si>
  <si>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</si>
  <si>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</si>
  <si>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</si>
  <si>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</si>
  <si>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</si>
  <si>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</si>
  <si>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</si>
  <si>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</si>
  <si>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</si>
  <si>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</si>
  <si>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</si>
  <si>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</si>
  <si>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</si>
  <si>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</si>
  <si>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</si>
  <si>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</si>
  <si>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</si>
  <si>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</si>
  <si>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</si>
  <si>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</si>
  <si>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</si>
  <si>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</si>
  <si>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</si>
  <si>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</si>
  <si>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</si>
  <si>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</si>
  <si>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</si>
  <si>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</si>
  <si>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</si>
  <si>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</si>
  <si>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</si>
  <si>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</si>
  <si>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</si>
  <si>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</si>
  <si>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</si>
  <si>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</si>
  <si>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</si>
  <si>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</si>
  <si>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</si>
  <si>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</si>
  <si>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</si>
  <si>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</si>
  <si>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</si>
  <si>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</si>
  <si>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</si>
  <si>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</si>
  <si>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</si>
  <si>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</si>
  <si>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</si>
  <si>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</si>
  <si>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</si>
  <si>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</si>
  <si>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</si>
  <si>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</si>
  <si>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</si>
  <si>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</si>
  <si>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</si>
  <si>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</si>
  <si>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</si>
  <si>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</si>
  <si>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</si>
  <si>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</si>
  <si>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</si>
  <si>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</si>
  <si>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</si>
  <si>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</si>
  <si>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</si>
  <si>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</si>
  <si>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</si>
  <si>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</si>
  <si>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</si>
  <si>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</si>
  <si>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</si>
  <si>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</si>
  <si>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</si>
  <si>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</si>
  <si>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</si>
  <si>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</si>
  <si>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</si>
  <si>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</si>
  <si>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</si>
  <si>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</si>
  <si>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</si>
  <si>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</si>
  <si>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</si>
  <si>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</si>
  <si>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</si>
  <si>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</si>
  <si>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</si>
  <si>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</si>
  <si>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</si>
  <si>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</si>
  <si>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</si>
  <si>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</si>
  <si>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</si>
  <si>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</si>
  <si>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</si>
  <si>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</si>
  <si>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</si>
  <si>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</si>
  <si>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</si>
  <si>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</si>
  <si>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</si>
  <si>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</si>
  <si>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</si>
  <si>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</si>
  <si>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</si>
  <si>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</si>
  <si>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</si>
  <si>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</si>
  <si>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</si>
  <si>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</si>
  <si>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</si>
  <si>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</si>
  <si>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</si>
  <si>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</si>
  <si>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</si>
  <si>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</si>
  <si>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</si>
  <si>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</si>
  <si>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</si>
  <si>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</si>
  <si>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</si>
  <si>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</si>
  <si>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</si>
  <si>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</si>
  <si>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</si>
  <si>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</si>
  <si>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</si>
  <si>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</si>
  <si>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</si>
  <si>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</si>
  <si>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</si>
  <si>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</si>
  <si>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</si>
  <si>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</si>
  <si>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</si>
  <si>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</si>
  <si>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</si>
  <si>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</si>
  <si>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</si>
  <si>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</si>
  <si>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</si>
  <si>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</si>
  <si>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</si>
  <si>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</si>
  <si>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</si>
  <si>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</si>
  <si>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</si>
  <si>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</si>
  <si>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</si>
  <si>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</si>
  <si>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</si>
  <si>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</si>
  <si>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</si>
  <si>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</si>
  <si>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</si>
  <si>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</si>
  <si>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</si>
  <si>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</si>
  <si>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</si>
  <si>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</si>
  <si>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</si>
  <si>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</si>
  <si>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</si>
  <si>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</si>
  <si>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</si>
  <si>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</si>
  <si>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</si>
  <si>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</si>
  <si>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</si>
  <si>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</si>
  <si>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</si>
  <si>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</si>
  <si>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</si>
  <si>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</si>
  <si>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</si>
  <si>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</si>
  <si>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</si>
  <si>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</si>
  <si>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</si>
  <si>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</si>
  <si>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</si>
  <si>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</si>
  <si>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</si>
  <si>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</si>
  <si>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</si>
  <si>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</si>
  <si>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</si>
  <si>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</si>
  <si>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</si>
  <si>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</si>
  <si>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</si>
  <si>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</si>
  <si>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</si>
  <si>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</si>
  <si>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</si>
  <si>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</si>
  <si>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</si>
  <si>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</si>
  <si>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</si>
  <si>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</si>
  <si>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</si>
  <si>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</si>
  <si>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</si>
  <si>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</si>
  <si>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</si>
  <si>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</si>
  <si>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</si>
  <si>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</si>
  <si>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</si>
  <si>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</si>
  <si>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</si>
  <si>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</si>
  <si>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</si>
  <si>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</si>
  <si>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</si>
  <si>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</si>
  <si>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</si>
  <si>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</si>
  <si>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</si>
  <si>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</si>
  <si>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</si>
  <si>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</si>
  <si>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</si>
  <si>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</si>
  <si>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</si>
  <si>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</si>
  <si>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</si>
  <si>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</si>
  <si>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</si>
  <si>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</si>
  <si>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</si>
  <si>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</si>
  <si>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</si>
  <si>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</si>
  <si>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</si>
  <si>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</si>
  <si>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</si>
  <si>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</si>
  <si>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</si>
  <si>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</si>
  <si>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</si>
  <si>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</si>
  <si>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</si>
  <si>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</si>
  <si>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</si>
  <si>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</si>
  <si>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</si>
  <si>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</si>
  <si>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</si>
  <si>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</si>
  <si>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</si>
  <si>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</si>
  <si>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</si>
  <si>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</si>
  <si>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</si>
  <si>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</si>
  <si>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</si>
  <si>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</si>
  <si>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</si>
  <si>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</si>
  <si>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</si>
  <si>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</si>
  <si>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</si>
  <si>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</si>
  <si>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</si>
  <si>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</si>
  <si>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</si>
  <si>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</si>
  <si>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</si>
  <si>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</si>
  <si>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</si>
  <si>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</si>
  <si>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</si>
  <si>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</si>
  <si>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</si>
  <si>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</si>
  <si>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</si>
  <si>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</si>
  <si>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</si>
  <si>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</si>
  <si>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</si>
  <si>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</si>
  <si>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</si>
  <si>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</si>
  <si>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</si>
  <si>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</si>
  <si>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</si>
  <si>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</si>
  <si>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</si>
  <si>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</si>
  <si>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</si>
  <si>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</si>
  <si>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</si>
  <si>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</si>
  <si>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</si>
  <si>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</si>
  <si>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</si>
  <si>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</si>
  <si>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</si>
  <si>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</si>
  <si>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</si>
  <si>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</si>
  <si>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</si>
  <si>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</si>
  <si>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</si>
  <si>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</si>
  <si>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</si>
  <si>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</si>
  <si>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</si>
  <si>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</si>
  <si>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</si>
  <si>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</si>
  <si>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</si>
  <si>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</si>
  <si>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</si>
  <si>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</si>
  <si>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</si>
  <si>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</si>
  <si>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</si>
  <si>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</si>
  <si>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</si>
  <si>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</si>
  <si>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</si>
  <si>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</si>
  <si>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</si>
  <si>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</si>
  <si>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</si>
  <si>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</si>
  <si>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</si>
  <si>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</si>
  <si>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</si>
  <si>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</si>
  <si>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</si>
  <si>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</si>
  <si>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</si>
  <si>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</si>
  <si>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</si>
  <si>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</si>
  <si>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</si>
  <si>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</si>
  <si>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</si>
  <si>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</si>
  <si>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</si>
  <si>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</si>
  <si>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</si>
  <si>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</si>
  <si>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</si>
  <si>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</si>
  <si>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</si>
  <si>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</si>
  <si>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</si>
  <si>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</si>
  <si>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</si>
  <si>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</si>
  <si>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</si>
  <si>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</si>
  <si>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</si>
  <si>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</si>
  <si>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</si>
  <si>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</si>
  <si>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</si>
  <si>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</si>
  <si>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</si>
  <si>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</si>
  <si>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</si>
  <si>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</si>
  <si>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</si>
  <si>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</si>
  <si>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</si>
  <si>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</si>
  <si>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</si>
  <si>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</si>
  <si>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</si>
  <si>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</si>
  <si>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</si>
  <si>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</si>
  <si>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</si>
  <si>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</si>
  <si>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</si>
  <si>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</si>
  <si>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</si>
  <si>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</si>
  <si>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</si>
  <si>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</si>
  <si>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</si>
  <si>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</si>
  <si>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</si>
  <si>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</si>
  <si>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</si>
  <si>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</si>
  <si>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</si>
  <si>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</si>
  <si>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</si>
  <si>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</si>
  <si>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</si>
  <si>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</si>
  <si>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</si>
  <si>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</si>
  <si>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</si>
  <si>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</si>
  <si>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</si>
  <si>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</si>
  <si>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</si>
  <si>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</si>
  <si>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</si>
  <si>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</si>
  <si>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</si>
  <si>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</si>
  <si>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</si>
  <si>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</si>
  <si>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</si>
  <si>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</si>
  <si>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</si>
  <si>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</si>
  <si>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</si>
  <si>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</si>
  <si>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</si>
  <si>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</si>
  <si>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</si>
  <si>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</si>
  <si>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</si>
  <si>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</si>
  <si>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</si>
  <si>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</si>
  <si>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</si>
  <si>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</si>
  <si>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</si>
  <si>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</si>
  <si>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</si>
  <si>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</si>
  <si>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</si>
  <si>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</si>
  <si>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</si>
  <si>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</si>
  <si>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</si>
  <si>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</si>
  <si>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</si>
  <si>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</si>
  <si>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</si>
  <si>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</si>
  <si>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</si>
  <si>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</si>
  <si>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</si>
  <si>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</si>
  <si>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</si>
  <si>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</si>
  <si>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</si>
  <si>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</si>
  <si>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</si>
  <si>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</si>
  <si>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</si>
  <si>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</si>
  <si>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</si>
  <si>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</si>
  <si>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</si>
  <si>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</si>
  <si>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</si>
  <si>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</si>
  <si>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</si>
  <si>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</si>
  <si>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</si>
  <si>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</si>
  <si>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</si>
  <si>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</si>
  <si>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</si>
  <si>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</si>
  <si>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</si>
  <si>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</si>
  <si>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</si>
  <si>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</si>
  <si>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</si>
  <si>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</si>
  <si>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</si>
  <si>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</si>
  <si>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</si>
  <si>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</si>
  <si>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</si>
  <si>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</si>
  <si>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</si>
  <si>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</si>
  <si>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</si>
  <si>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</si>
  <si>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</si>
  <si>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</si>
  <si>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</si>
  <si>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</si>
  <si>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</si>
  <si>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</si>
  <si>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</si>
  <si>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</si>
  <si>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</si>
  <si>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</si>
  <si>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</si>
  <si>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</si>
  <si>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</si>
  <si>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</si>
  <si>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</si>
  <si>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</si>
  <si>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</si>
  <si>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</si>
  <si>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</si>
  <si>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</si>
  <si>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</si>
  <si>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</si>
  <si>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</si>
  <si>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</si>
  <si>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</si>
  <si>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</si>
  <si>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</si>
  <si>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</si>
  <si>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</si>
  <si>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</si>
  <si>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</si>
  <si>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</si>
  <si>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</si>
  <si>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</si>
  <si>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</si>
  <si>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</si>
  <si>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</si>
  <si>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</si>
  <si>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</si>
  <si>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</si>
  <si>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</si>
  <si>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</si>
  <si>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</si>
  <si>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</si>
  <si>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</si>
  <si>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</si>
  <si>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</si>
  <si>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</si>
  <si>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</si>
  <si>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</si>
  <si>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</si>
  <si>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</si>
  <si>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</si>
  <si>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</si>
  <si>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</si>
  <si>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</si>
  <si>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</si>
  <si>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</si>
  <si>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</si>
  <si>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</si>
  <si>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</si>
  <si>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</si>
  <si>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</si>
  <si>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</si>
  <si>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</si>
  <si>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</si>
  <si>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</si>
  <si>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</si>
  <si>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</si>
  <si>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</si>
  <si>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</si>
  <si>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</si>
  <si>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</si>
  <si>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</si>
  <si>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</si>
  <si>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</si>
  <si>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</si>
  <si>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</si>
  <si>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</si>
  <si>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</si>
  <si>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</si>
  <si>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</si>
  <si>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</si>
  <si>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</si>
  <si>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</si>
  <si>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</si>
  <si>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</si>
  <si>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</si>
  <si>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</si>
  <si>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</si>
  <si>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</si>
  <si>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</si>
  <si>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</si>
  <si>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</si>
  <si>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</si>
  <si>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</si>
  <si>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</si>
  <si>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</si>
  <si>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</si>
  <si>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</si>
  <si>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</si>
  <si>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</si>
  <si>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</si>
  <si>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</si>
  <si>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</si>
  <si>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</si>
  <si>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</si>
  <si>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</si>
  <si>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</si>
  <si>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</si>
  <si>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</si>
  <si>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</si>
  <si>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</si>
  <si>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</si>
  <si>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</si>
  <si>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</si>
  <si>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</si>
  <si>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</si>
  <si>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</si>
  <si>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</si>
  <si>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</si>
  <si>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</si>
  <si>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</si>
  <si>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</si>
  <si>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</si>
  <si>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</si>
  <si>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</si>
  <si>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</si>
  <si>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</si>
  <si>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</si>
  <si>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</si>
  <si>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</si>
  <si>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</si>
  <si>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</si>
  <si>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</si>
  <si>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</si>
  <si>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</si>
  <si>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</si>
  <si>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</si>
  <si>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</si>
  <si>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</si>
  <si>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</si>
  <si>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</si>
  <si>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</si>
  <si>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</si>
  <si>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</si>
  <si>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</si>
  <si>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</si>
  <si>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</si>
  <si>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</si>
  <si>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</si>
  <si>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</si>
  <si>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</si>
  <si>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</si>
  <si>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</si>
  <si>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</si>
  <si>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</si>
  <si>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</si>
  <si>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</si>
  <si>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</si>
  <si>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</si>
  <si>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</si>
  <si>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</si>
  <si>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</si>
  <si>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</si>
  <si>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</si>
  <si>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</si>
  <si>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</si>
  <si>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</si>
  <si>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</si>
  <si>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</si>
  <si>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</si>
  <si>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</si>
  <si>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</si>
  <si>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</si>
  <si>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</si>
  <si>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</si>
  <si>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</si>
  <si>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</si>
  <si>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</si>
  <si>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</si>
  <si>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</si>
  <si>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</si>
  <si>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</si>
  <si>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</si>
  <si>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</si>
  <si>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</si>
  <si>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</si>
  <si>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</si>
  <si>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</si>
  <si>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</si>
  <si>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</si>
  <si>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</si>
  <si>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</si>
  <si>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</si>
  <si>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</si>
  <si>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</si>
  <si>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</si>
  <si>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</si>
  <si>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</si>
  <si>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</si>
  <si>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</si>
  <si>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</si>
  <si>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</si>
  <si>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</si>
  <si>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</si>
  <si>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</si>
  <si>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</si>
  <si>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</si>
  <si>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</si>
  <si>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</si>
  <si>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</si>
  <si>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</si>
  <si>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</si>
  <si>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</si>
  <si>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</si>
  <si>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</si>
  <si>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</si>
  <si>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</si>
  <si>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</si>
  <si>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</si>
  <si>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</si>
  <si>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</si>
  <si>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</si>
  <si>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</si>
  <si>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</si>
  <si>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</si>
  <si>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</si>
  <si>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</si>
  <si>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</si>
  <si>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</si>
  <si>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</si>
  <si>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</si>
  <si>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</si>
  <si>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</si>
  <si>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</si>
  <si>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</si>
  <si>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</si>
  <si>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</si>
  <si>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</si>
  <si>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</si>
  <si>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</si>
  <si>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</si>
  <si>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</si>
  <si>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</si>
  <si>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</si>
  <si>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</si>
  <si>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</si>
  <si>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</si>
  <si>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</si>
  <si>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</si>
  <si>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</si>
  <si>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</si>
  <si>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</si>
  <si>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</si>
  <si>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</si>
  <si>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</si>
  <si>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</si>
  <si>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</si>
  <si>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</si>
  <si>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</si>
  <si>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</si>
  <si>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</si>
  <si>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</si>
  <si>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</si>
  <si>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</si>
  <si>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</si>
  <si>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</si>
  <si>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</si>
  <si>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</si>
  <si>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</si>
  <si>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</si>
  <si>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</si>
  <si>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</si>
  <si>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</si>
  <si>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</si>
  <si>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</si>
  <si>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</si>
  <si>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</si>
  <si>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</si>
  <si>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</si>
  <si>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</si>
  <si>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</si>
  <si>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</si>
  <si>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</si>
  <si>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</si>
  <si>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</si>
  <si>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</si>
  <si>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</si>
  <si>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</si>
  <si>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</si>
  <si>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</si>
  <si>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</si>
  <si>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</si>
  <si>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</si>
  <si>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</si>
  <si>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</si>
  <si>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</si>
  <si>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</si>
  <si>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</si>
  <si>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</si>
  <si>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</si>
  <si>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</si>
  <si>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</si>
  <si>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</si>
  <si>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</si>
  <si>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</si>
  <si>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</si>
  <si>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</si>
  <si>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</si>
  <si>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</si>
  <si>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</si>
  <si>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</si>
  <si>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</si>
  <si>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</si>
  <si>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</si>
  <si>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</si>
  <si>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</si>
  <si>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</si>
  <si>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</si>
  <si>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</si>
  <si>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</si>
  <si>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</si>
  <si>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</si>
  <si>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</si>
  <si>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</si>
  <si>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</si>
  <si>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</si>
  <si>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</si>
  <si>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</si>
  <si>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</si>
  <si>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</si>
  <si>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</si>
  <si>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</si>
  <si>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</si>
  <si>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</si>
  <si>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</si>
  <si>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</si>
  <si>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</si>
  <si>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</si>
  <si>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</si>
  <si>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</si>
  <si>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</si>
  <si>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</si>
  <si>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</si>
  <si>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</si>
  <si>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</si>
  <si>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</si>
  <si>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</si>
  <si>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</si>
  <si>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</si>
  <si>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</si>
  <si>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</si>
  <si>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</si>
  <si>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</si>
  <si>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</si>
  <si>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</si>
  <si>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</si>
  <si>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</si>
  <si>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</si>
  <si>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</si>
  <si>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</si>
  <si>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</si>
  <si>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</si>
  <si>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</si>
  <si>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</si>
  <si>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</si>
  <si>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</si>
  <si>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</si>
  <si>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</si>
  <si>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</si>
  <si>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</si>
  <si>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</si>
  <si>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</si>
  <si>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</si>
  <si>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</si>
  <si>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</si>
  <si>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</si>
  <si>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</si>
  <si>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</si>
  <si>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</si>
  <si>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</si>
  <si>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</si>
  <si>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</si>
  <si>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</si>
  <si>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</si>
  <si>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</si>
  <si>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</si>
  <si>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</si>
  <si>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</si>
  <si>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</si>
  <si>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</si>
  <si>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</si>
  <si>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</si>
  <si>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</si>
  <si>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</si>
  <si>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</si>
  <si>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</si>
  <si>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</si>
  <si>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</si>
  <si>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</si>
  <si>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</si>
  <si>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</si>
  <si>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</si>
  <si>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</si>
  <si>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</si>
  <si>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</si>
  <si>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</si>
  <si>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</si>
  <si>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</si>
  <si>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</si>
  <si>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</si>
  <si>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</si>
  <si>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</si>
  <si>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</si>
  <si>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</si>
  <si>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</si>
  <si>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</si>
  <si>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</si>
  <si>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</si>
  <si>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</si>
  <si>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</si>
  <si>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</si>
  <si>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</si>
  <si>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</si>
  <si>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</si>
  <si>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</si>
  <si>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</si>
  <si>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</si>
  <si>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</si>
  <si>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</si>
  <si>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</si>
  <si>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</si>
  <si>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</si>
  <si>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</si>
  <si>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</si>
  <si>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</si>
  <si>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</si>
  <si>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</si>
  <si>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</si>
  <si>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</si>
  <si>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</si>
  <si>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</si>
  <si>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</si>
  <si>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</si>
  <si>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</si>
  <si>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</si>
  <si>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</si>
  <si>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</si>
  <si>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</si>
  <si>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</si>
  <si>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</si>
  <si>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</si>
  <si>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</si>
  <si>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</si>
  <si>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</si>
  <si>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</si>
  <si>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</si>
  <si>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</si>
  <si>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</si>
  <si>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</si>
  <si>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</si>
  <si>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</si>
  <si>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</si>
  <si>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</si>
  <si>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</si>
  <si>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</si>
  <si>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</si>
  <si>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</si>
  <si>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</si>
  <si>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</si>
  <si>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</si>
  <si>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</si>
  <si>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</si>
  <si>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</si>
  <si>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</si>
  <si>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</si>
  <si>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</si>
  <si>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</si>
  <si>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</si>
  <si>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</si>
  <si>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</si>
  <si>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</si>
  <si>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</si>
  <si>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</si>
  <si>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</si>
  <si>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</si>
  <si>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</si>
  <si>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</si>
  <si>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</si>
  <si>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</si>
  <si>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</si>
  <si>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</si>
  <si>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</si>
  <si>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</si>
  <si>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</si>
  <si>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</si>
  <si>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</si>
  <si>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</si>
  <si>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</si>
  <si>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</si>
  <si>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</si>
  <si>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</si>
  <si>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</si>
  <si>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</si>
  <si>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</si>
  <si>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</si>
  <si>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</si>
  <si>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</si>
  <si>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</si>
  <si>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</si>
  <si>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</si>
  <si>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</si>
  <si>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</si>
  <si>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</si>
  <si>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</si>
  <si>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</si>
  <si>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</si>
  <si>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</si>
  <si>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</si>
  <si>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</si>
  <si>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</si>
  <si>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</si>
  <si>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</si>
  <si>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</si>
  <si>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</si>
  <si>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</si>
  <si>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</si>
  <si>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</si>
  <si>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</si>
  <si>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</si>
  <si>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</si>
  <si>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</si>
  <si>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</si>
  <si>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</si>
  <si>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</si>
  <si>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</si>
  <si>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</si>
  <si>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</si>
  <si>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</si>
  <si>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</si>
  <si>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</si>
  <si>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</si>
  <si>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</si>
  <si>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</si>
  <si>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</si>
  <si>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</si>
  <si>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</si>
  <si>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</si>
  <si>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</si>
  <si>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</si>
  <si>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</si>
  <si>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</si>
  <si>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</si>
  <si>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</si>
  <si>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</si>
  <si>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</si>
  <si>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</si>
  <si>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</si>
  <si>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</si>
  <si>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</si>
  <si>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</si>
  <si>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</si>
  <si>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</si>
  <si>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</si>
  <si>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</si>
  <si>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</si>
  <si>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</si>
  <si>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</si>
  <si>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</si>
  <si>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</si>
  <si>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</si>
  <si>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</si>
  <si>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</si>
  <si>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</si>
  <si>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</si>
  <si>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</si>
  <si>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</si>
  <si>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</si>
  <si>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</si>
  <si>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</si>
  <si>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</si>
  <si>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</si>
  <si>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</si>
  <si>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</si>
  <si>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</si>
  <si>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</si>
  <si>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</si>
  <si>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</si>
  <si>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</si>
  <si>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</si>
  <si>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</si>
  <si>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</si>
  <si>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</si>
  <si>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</si>
  <si>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</si>
  <si>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</si>
  <si>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</si>
  <si>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</si>
  <si>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</si>
  <si>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</si>
  <si>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</si>
  <si>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</si>
  <si>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</si>
  <si>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</si>
  <si>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</si>
  <si>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</si>
  <si>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</si>
  <si>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</si>
  <si>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</si>
  <si>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</si>
  <si>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</si>
  <si>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</si>
  <si>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</si>
  <si>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</si>
  <si>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</si>
  <si>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</si>
  <si>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</si>
  <si>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</si>
  <si>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</si>
  <si>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</si>
  <si>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</si>
  <si>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</si>
  <si>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</si>
  <si>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</si>
  <si>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</si>
  <si>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</si>
  <si>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</si>
  <si>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</si>
  <si>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</si>
  <si>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</si>
  <si>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</si>
  <si>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</si>
  <si>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</si>
  <si>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</si>
  <si>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</si>
  <si>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</si>
  <si>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</si>
  <si>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</si>
  <si>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</si>
  <si>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</si>
  <si>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</si>
  <si>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</si>
  <si>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</si>
  <si>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</si>
  <si>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</si>
  <si>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</si>
  <si>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</si>
  <si>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</si>
  <si>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</si>
  <si>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</si>
  <si>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</si>
  <si>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</si>
  <si>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</si>
  <si>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</si>
  <si>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</si>
  <si>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</si>
  <si>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</si>
  <si>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</si>
  <si>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</si>
  <si>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</si>
  <si>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</si>
  <si>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</si>
  <si>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</si>
  <si>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</si>
  <si>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</si>
  <si>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</si>
  <si>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</si>
  <si>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</si>
  <si>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</si>
  <si>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</si>
  <si>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</si>
  <si>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</si>
  <si>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</si>
  <si>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</si>
  <si>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</si>
  <si>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</si>
  <si>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</si>
  <si>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</si>
  <si>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</si>
  <si>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</si>
  <si>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</si>
  <si>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</si>
  <si>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</si>
  <si>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</si>
  <si>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</si>
  <si>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</si>
  <si>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</si>
  <si>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</si>
  <si>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</si>
  <si>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</si>
  <si>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</si>
  <si>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</si>
  <si>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</si>
  <si>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</si>
  <si>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</si>
  <si>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</si>
  <si>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</si>
  <si>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</si>
  <si>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</si>
  <si>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</si>
  <si>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</si>
  <si>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</si>
  <si>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</si>
  <si>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</si>
  <si>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</si>
  <si>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</si>
  <si>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</si>
  <si>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</si>
  <si>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</si>
  <si>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</si>
  <si>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</si>
  <si>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</si>
  <si>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</si>
  <si>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</si>
  <si>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</si>
  <si>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</si>
  <si>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</si>
  <si>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</si>
  <si>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</si>
  <si>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</si>
  <si>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</si>
  <si>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</si>
  <si>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</si>
  <si>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</si>
  <si>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</si>
  <si>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</si>
  <si>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</si>
  <si>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</si>
  <si>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</si>
  <si>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</si>
  <si>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</si>
  <si>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</si>
  <si>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</si>
  <si>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</si>
  <si>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</si>
  <si>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</si>
  <si>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</si>
  <si>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</si>
  <si>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</si>
  <si>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</si>
  <si>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</si>
  <si>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</si>
  <si>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</si>
  <si>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</si>
  <si>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</si>
  <si>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</si>
  <si>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</si>
  <si>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</si>
  <si>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</si>
  <si>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</si>
  <si>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</si>
  <si>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</si>
  <si>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</si>
  <si>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</si>
  <si>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</si>
  <si>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</si>
  <si>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</si>
  <si>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</si>
  <si>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</si>
  <si>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</si>
  <si>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</si>
  <si>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</si>
  <si>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</si>
  <si>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</si>
  <si>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</si>
  <si>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</si>
  <si>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</si>
  <si>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</si>
  <si>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</si>
  <si>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</si>
  <si>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</si>
  <si>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</si>
  <si>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</si>
  <si>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</si>
  <si>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</si>
  <si>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</si>
  <si>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</si>
  <si>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</si>
  <si>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</si>
  <si>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</si>
  <si>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</si>
  <si>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</si>
  <si>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</si>
  <si>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</si>
  <si>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</si>
  <si>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</si>
  <si>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</si>
  <si>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</si>
  <si>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</si>
  <si>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</si>
  <si>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</si>
  <si>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</si>
  <si>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</si>
  <si>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</si>
  <si>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</si>
  <si>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</si>
  <si>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</si>
  <si>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</si>
  <si>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</si>
  <si>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</si>
  <si>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</si>
  <si>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</si>
  <si>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</si>
  <si>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</si>
  <si>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</si>
  <si>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</si>
  <si>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</si>
  <si>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</si>
  <si>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</si>
  <si>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</si>
  <si>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</si>
  <si>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</si>
  <si>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</si>
  <si>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</si>
  <si>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</si>
  <si>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</si>
  <si>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</si>
  <si>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</si>
  <si>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</si>
  <si>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</si>
  <si>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</si>
  <si>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</si>
  <si>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</si>
  <si>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</si>
  <si>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</si>
  <si>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</si>
  <si>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</si>
  <si>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</si>
  <si>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</si>
  <si>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</si>
  <si>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</si>
  <si>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</si>
  <si>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</si>
  <si>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</si>
  <si>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</si>
  <si>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</si>
  <si>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</si>
  <si>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</si>
  <si>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</si>
  <si>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</si>
  <si>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</si>
  <si>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</si>
  <si>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</si>
  <si>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</si>
  <si>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</si>
  <si>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</si>
  <si>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</si>
  <si>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</si>
  <si>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</si>
  <si>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</si>
  <si>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</si>
  <si>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</si>
  <si>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</si>
  <si>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</si>
  <si>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</si>
  <si>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</si>
  <si>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</si>
  <si>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</si>
  <si>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</si>
  <si>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</si>
  <si>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</si>
  <si>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</si>
  <si>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</si>
  <si>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</si>
  <si>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</si>
  <si>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</si>
  <si>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</si>
  <si>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</si>
  <si>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</si>
  <si>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</si>
  <si>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</si>
  <si>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</si>
  <si>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</si>
  <si>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</si>
  <si>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</si>
  <si>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</si>
  <si>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</si>
  <si>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</si>
  <si>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</si>
  <si>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</si>
  <si>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</si>
  <si>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</si>
  <si>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</si>
  <si>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</si>
  <si>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</si>
  <si>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</si>
  <si>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</si>
  <si>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</si>
  <si>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</si>
  <si>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</si>
  <si>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</si>
  <si>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</si>
  <si>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</si>
  <si>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</si>
  <si>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</si>
  <si>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</si>
  <si>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</si>
  <si>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</si>
  <si>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</si>
  <si>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</si>
  <si>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</si>
  <si>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</si>
  <si>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</si>
  <si>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</si>
  <si>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</si>
  <si>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</si>
  <si>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</si>
  <si>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</si>
  <si>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</si>
  <si>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</si>
  <si>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</si>
  <si>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</si>
  <si>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</si>
  <si>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</si>
  <si>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</si>
  <si>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</si>
  <si>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</si>
  <si>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</si>
  <si>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</si>
  <si>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</si>
  <si>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</si>
  <si>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</si>
  <si>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</si>
  <si>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</si>
  <si>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</si>
  <si>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</si>
  <si>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</si>
  <si>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</si>
  <si>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</si>
  <si>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</si>
  <si>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</si>
  <si>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</si>
  <si>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</si>
  <si>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</si>
  <si>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</si>
  <si>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</si>
  <si>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</si>
  <si>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</si>
  <si>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</si>
  <si>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</si>
  <si>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</si>
  <si>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</si>
  <si>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</si>
  <si>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</si>
  <si>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</si>
  <si>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</si>
  <si>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</si>
  <si>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</si>
  <si>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</si>
  <si>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</si>
  <si>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</si>
  <si>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</si>
  <si>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</si>
  <si>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</si>
  <si>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</si>
  <si>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</si>
  <si>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</si>
  <si>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</si>
  <si>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</si>
  <si>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</si>
  <si>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</si>
  <si>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</si>
  <si>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</si>
  <si>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</si>
  <si>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</si>
  <si>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</si>
  <si>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</si>
  <si>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</si>
  <si>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</si>
  <si>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</si>
  <si>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</si>
  <si>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</si>
  <si>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</si>
  <si>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</si>
  <si>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</si>
  <si>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</si>
  <si>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</si>
  <si>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</si>
  <si>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</si>
  <si>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</si>
  <si>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</si>
  <si>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</si>
  <si>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</si>
  <si>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</si>
  <si>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</si>
  <si>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</si>
  <si>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</si>
  <si>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</si>
  <si>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</si>
  <si>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</si>
  <si>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</si>
  <si>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</si>
  <si>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</si>
  <si>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</si>
  <si>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</si>
  <si>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</si>
  <si>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</si>
  <si>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</si>
  <si>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</si>
  <si>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</si>
  <si>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</si>
  <si>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</si>
  <si>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</si>
  <si>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</si>
  <si>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</si>
  <si>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</si>
  <si>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</si>
  <si>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</si>
  <si>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</si>
  <si>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</si>
  <si>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</si>
  <si>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</si>
  <si>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</si>
  <si>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</si>
  <si>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</si>
  <si>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</si>
  <si>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</si>
  <si>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</si>
  <si>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</si>
  <si>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</si>
  <si>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</si>
  <si>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</si>
  <si>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</si>
  <si>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</si>
  <si>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</si>
  <si>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</si>
  <si>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</si>
  <si>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</si>
  <si>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</si>
  <si>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</si>
  <si>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</si>
  <si>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</si>
  <si>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</si>
  <si>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</si>
  <si>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</si>
  <si>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</si>
  <si>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</si>
  <si>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</si>
  <si>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</si>
  <si>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</si>
  <si>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</si>
  <si>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</si>
  <si>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</si>
  <si>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</si>
  <si>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</si>
  <si>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</si>
  <si>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</si>
  <si>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</si>
  <si>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</si>
  <si>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</si>
  <si>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</si>
  <si>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</si>
  <si>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</si>
  <si>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</si>
  <si>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</si>
  <si>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</si>
  <si>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</si>
  <si>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</si>
  <si>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</si>
  <si>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</si>
  <si>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</si>
  <si>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</si>
  <si>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</si>
  <si>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</si>
  <si>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</si>
  <si>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</si>
  <si>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</si>
  <si>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</si>
  <si>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</si>
  <si>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</si>
  <si>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</si>
  <si>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</si>
  <si>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</si>
  <si>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</si>
  <si>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</si>
  <si>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</si>
  <si>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</si>
  <si>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</si>
  <si>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</si>
  <si>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</si>
  <si>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</si>
  <si>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</si>
  <si>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</si>
  <si>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</si>
  <si>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</si>
  <si>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</si>
  <si>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</si>
  <si>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</si>
  <si>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</si>
  <si>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</si>
  <si>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</si>
  <si>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</si>
  <si>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</si>
  <si>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</si>
  <si>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</si>
  <si>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</si>
  <si>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</si>
  <si>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</si>
  <si>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</si>
  <si>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</si>
  <si>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</si>
  <si>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</si>
  <si>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</si>
  <si>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</si>
  <si>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</si>
  <si>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</si>
  <si>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</si>
  <si>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</si>
  <si>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</si>
  <si>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</si>
  <si>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</si>
  <si>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</si>
  <si>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</si>
  <si>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</si>
  <si>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</si>
  <si>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</si>
  <si>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</si>
  <si>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</si>
  <si>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</si>
  <si>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</si>
  <si>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</si>
  <si>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</si>
  <si>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</si>
  <si>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</si>
  <si>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</si>
  <si>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</si>
  <si>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</si>
  <si>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</si>
  <si>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</si>
  <si>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</si>
  <si>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</si>
  <si>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</si>
  <si>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</si>
  <si>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</si>
  <si>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</si>
  <si>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</si>
  <si>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</si>
  <si>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</si>
  <si>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</si>
  <si>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</si>
  <si>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</si>
  <si>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</si>
  <si>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</si>
  <si>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</si>
  <si>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</si>
  <si>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</si>
  <si>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</si>
  <si>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</si>
  <si>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</si>
  <si>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</si>
  <si>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</si>
  <si>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</si>
  <si>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</si>
  <si>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</si>
  <si>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</si>
  <si>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</si>
  <si>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</si>
  <si>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</si>
  <si>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</si>
  <si>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</si>
  <si>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</si>
  <si>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</si>
  <si>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</si>
  <si>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</si>
  <si>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</si>
  <si>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</si>
  <si>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</si>
  <si>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</si>
  <si>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</si>
  <si>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</si>
  <si>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</si>
  <si>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</si>
  <si>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</si>
  <si>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</si>
  <si>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</si>
  <si>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</si>
  <si>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</si>
  <si>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</si>
  <si>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</si>
  <si>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</si>
  <si>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</si>
  <si>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</si>
  <si>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</si>
  <si>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</si>
  <si>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</si>
  <si>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</si>
  <si>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</si>
  <si>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</si>
  <si>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</si>
  <si>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</si>
  <si>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</si>
  <si>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</si>
  <si>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</si>
  <si>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</si>
  <si>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</si>
  <si>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</si>
  <si>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</si>
  <si>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</si>
  <si>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</si>
  <si>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</si>
  <si>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</si>
  <si>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</si>
  <si>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</si>
  <si>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</si>
  <si>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</si>
  <si>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</si>
  <si>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</si>
  <si>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</si>
  <si>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</si>
  <si>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</si>
  <si>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</si>
  <si>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</si>
  <si>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</si>
  <si>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</si>
  <si>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</si>
  <si>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</si>
  <si>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</si>
  <si>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</si>
  <si>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</si>
  <si>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</si>
  <si>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</si>
  <si>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</si>
  <si>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</si>
  <si>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</si>
  <si>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</si>
  <si>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</si>
  <si>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</si>
  <si>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</si>
  <si>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</si>
  <si>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</si>
  <si>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</si>
  <si>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</si>
  <si>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</si>
  <si>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</si>
  <si>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</si>
  <si>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</si>
  <si>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</si>
  <si>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</si>
  <si>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</si>
  <si>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</si>
  <si>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</si>
  <si>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</si>
  <si>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</si>
  <si>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</si>
  <si>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</si>
  <si>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</si>
  <si>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</si>
  <si>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</si>
  <si>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</si>
  <si>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</si>
  <si>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</si>
  <si>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</si>
  <si>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</si>
  <si>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</si>
  <si>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</si>
  <si>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</si>
  <si>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</si>
  <si>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</si>
  <si>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</si>
  <si>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</si>
  <si>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</si>
  <si>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</si>
  <si>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</si>
  <si>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</si>
  <si>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</si>
  <si>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</si>
  <si>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</si>
  <si>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</si>
  <si>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</si>
  <si>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</si>
  <si>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</si>
  <si>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</si>
  <si>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</si>
  <si>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</si>
  <si>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</si>
  <si>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</si>
  <si>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</si>
  <si>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</si>
  <si>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</si>
  <si>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</si>
  <si>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</si>
  <si>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</si>
  <si>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</si>
  <si>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</si>
  <si>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</si>
  <si>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</si>
  <si>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</si>
  <si>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</si>
  <si>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</si>
  <si>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</si>
  <si>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</si>
  <si>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</si>
  <si>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</si>
  <si>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</si>
  <si>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</si>
  <si>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</si>
  <si>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</si>
  <si>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</si>
  <si>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</si>
  <si>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</si>
  <si>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</si>
  <si>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</si>
  <si>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</si>
  <si>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</si>
  <si>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</si>
  <si>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</si>
  <si>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</si>
  <si>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</si>
  <si>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</si>
  <si>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</si>
  <si>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</si>
  <si>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</si>
  <si>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</si>
  <si>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</si>
  <si>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</si>
  <si>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</si>
  <si>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</si>
  <si>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</si>
  <si>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</si>
  <si>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</si>
  <si>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</si>
  <si>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</si>
  <si>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</si>
  <si>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</si>
  <si>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</si>
  <si>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</si>
  <si>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</si>
  <si>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</si>
  <si>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</si>
  <si>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</si>
  <si>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</si>
  <si>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</si>
  <si>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</si>
  <si>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</si>
  <si>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</si>
  <si>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</si>
  <si>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</si>
  <si>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</si>
  <si>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</si>
  <si>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</si>
  <si>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</si>
  <si>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</si>
  <si>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</si>
  <si>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</si>
  <si>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</si>
  <si>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</si>
  <si>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</si>
  <si>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</si>
  <si>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</si>
  <si>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</si>
  <si>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</si>
  <si>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</si>
  <si>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</si>
  <si>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</si>
  <si>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</si>
  <si>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</si>
  <si>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</si>
  <si>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</si>
  <si>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</si>
  <si>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</si>
  <si>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</si>
  <si>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</si>
  <si>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</si>
  <si>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</si>
  <si>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</si>
  <si>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</si>
  <si>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</si>
  <si>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</si>
  <si>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</si>
  <si>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</si>
  <si>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</si>
  <si>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</si>
  <si>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</si>
  <si>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</si>
  <si>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</si>
  <si>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</si>
  <si>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</si>
  <si>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</si>
  <si>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</si>
  <si>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</si>
  <si>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</si>
  <si>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</si>
  <si>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</si>
  <si>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</si>
  <si>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</si>
  <si>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</si>
  <si>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</si>
  <si>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</si>
  <si>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</si>
  <si>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</si>
  <si>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</si>
  <si>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</si>
  <si>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</si>
  <si>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</si>
  <si>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</si>
  <si>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</si>
  <si>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</si>
  <si>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</si>
  <si>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</si>
  <si>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</si>
  <si>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</si>
  <si>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</si>
  <si>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</si>
  <si>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</si>
  <si>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</si>
  <si>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</si>
  <si>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</si>
  <si>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</si>
  <si>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</si>
  <si>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</si>
  <si>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</si>
  <si>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</si>
  <si>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</si>
  <si>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</si>
  <si>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</si>
  <si>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</si>
  <si>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</si>
  <si>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</si>
  <si>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</si>
  <si>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</si>
  <si>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</si>
  <si>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</si>
  <si>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</si>
  <si>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</si>
  <si>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</si>
  <si>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</si>
  <si>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</si>
  <si>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</si>
  <si>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</si>
  <si>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</si>
  <si>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</si>
  <si>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</si>
  <si>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</si>
  <si>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</si>
  <si>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</si>
  <si>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</si>
  <si>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</si>
  <si>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</si>
  <si>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</si>
  <si>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</si>
  <si>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</si>
  <si>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</si>
  <si>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</si>
  <si>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</si>
  <si>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</si>
  <si>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</si>
  <si>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</si>
  <si>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</si>
  <si>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</si>
  <si>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</si>
  <si>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</si>
  <si>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</si>
  <si>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</si>
  <si>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</si>
  <si>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</si>
  <si>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</si>
  <si>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</si>
  <si>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</si>
  <si>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</si>
  <si>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</si>
  <si>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</si>
  <si>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</si>
  <si>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</si>
  <si>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</si>
  <si>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</si>
  <si>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</si>
  <si>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</si>
  <si>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</si>
  <si>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</si>
  <si>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</si>
  <si>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</si>
  <si>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</si>
  <si>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</si>
  <si>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</si>
  <si>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</si>
  <si>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</si>
  <si>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</si>
  <si>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</si>
  <si>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</si>
  <si>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</si>
  <si>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</si>
  <si>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</si>
  <si>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</si>
  <si>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</si>
  <si>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</si>
  <si>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</si>
  <si>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</si>
  <si>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</si>
  <si>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</si>
  <si>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</si>
  <si>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</si>
  <si>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</si>
  <si>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</si>
  <si>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</si>
  <si>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</si>
  <si>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</si>
  <si>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</si>
  <si>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</si>
  <si>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</si>
  <si>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</si>
  <si>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</si>
  <si>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</si>
  <si>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</si>
  <si>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</si>
  <si>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</si>
  <si>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</si>
  <si>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</si>
  <si>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</si>
  <si>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</si>
  <si>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</si>
  <si>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</si>
  <si>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</si>
  <si>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</si>
  <si>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</si>
  <si>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</si>
  <si>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</si>
  <si>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</si>
  <si>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</si>
  <si>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</si>
  <si>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</si>
  <si>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</si>
  <si>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</si>
  <si>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</si>
  <si>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</si>
  <si>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</si>
  <si>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</si>
  <si>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</si>
  <si>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</si>
  <si>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</si>
  <si>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</si>
  <si>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</si>
  <si>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</si>
  <si>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</si>
  <si>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</si>
  <si>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</si>
  <si>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</si>
  <si>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</si>
  <si>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</si>
  <si>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</si>
  <si>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</si>
  <si>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</si>
  <si>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</si>
  <si>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</si>
  <si>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</si>
  <si>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</si>
  <si>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</si>
  <si>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</si>
  <si>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</si>
  <si>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</si>
  <si>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</si>
  <si>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</si>
  <si>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</si>
  <si>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</si>
  <si>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</si>
  <si>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</si>
  <si>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</si>
  <si>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</si>
  <si>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</si>
  <si>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</si>
  <si>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</si>
  <si>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</si>
  <si>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</si>
  <si>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</si>
  <si>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</si>
  <si>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</si>
  <si>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</si>
  <si>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</si>
  <si>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</si>
  <si>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</si>
  <si>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</si>
  <si>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</si>
  <si>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</si>
  <si>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</si>
  <si>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</si>
  <si>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</si>
  <si>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</si>
  <si>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</si>
  <si>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</si>
  <si>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</si>
  <si>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</si>
  <si>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</si>
  <si>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</si>
  <si>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</si>
  <si>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</si>
  <si>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</si>
  <si>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</si>
  <si>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</si>
  <si>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</si>
  <si>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</si>
  <si>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</si>
  <si>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</si>
  <si>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</si>
  <si>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</si>
  <si>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</si>
  <si>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</si>
  <si>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</si>
  <si>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</si>
  <si>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</si>
  <si>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</si>
  <si>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</si>
  <si>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</si>
  <si>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</si>
  <si>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</si>
  <si>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</si>
  <si>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</si>
  <si>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</si>
  <si>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</si>
  <si>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</si>
  <si>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</si>
  <si>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</si>
  <si>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</si>
  <si>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</si>
  <si>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</si>
  <si>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</si>
  <si>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</si>
  <si>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</si>
  <si>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</si>
  <si>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</si>
  <si>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</si>
  <si>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</si>
  <si>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</si>
  <si>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</si>
  <si>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</si>
  <si>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</si>
  <si>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</si>
  <si>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</si>
  <si>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</si>
  <si>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</si>
  <si>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</si>
  <si>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</si>
  <si>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</si>
  <si>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</si>
  <si>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</si>
  <si>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</si>
  <si>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</si>
  <si>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</si>
  <si>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</si>
  <si>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</si>
  <si>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</si>
  <si>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</si>
  <si>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</si>
  <si>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</si>
  <si>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</si>
  <si>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</si>
  <si>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</si>
  <si>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</si>
  <si>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</si>
  <si>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</si>
  <si>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</si>
  <si>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</si>
  <si>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</si>
  <si>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</si>
  <si>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</si>
  <si>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</si>
  <si>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</si>
  <si>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</si>
  <si>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</si>
  <si>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</si>
  <si>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</si>
  <si>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</si>
  <si>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</si>
  <si>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</si>
  <si>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</si>
  <si>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</si>
  <si>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</si>
  <si>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</si>
  <si>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</si>
  <si>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</si>
  <si>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</si>
  <si>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</si>
  <si>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</si>
  <si>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</si>
  <si>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</si>
  <si>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</si>
  <si>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</si>
  <si>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</si>
  <si>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</si>
  <si>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</si>
  <si>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</si>
  <si>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</si>
  <si>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</si>
  <si>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</si>
  <si>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</si>
  <si>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</si>
  <si>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</si>
  <si>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</si>
  <si>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</si>
  <si>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</si>
  <si>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</si>
  <si>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</si>
  <si>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</si>
  <si>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</si>
  <si>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</si>
  <si>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</si>
  <si>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</si>
  <si>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</si>
  <si>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</si>
  <si>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</si>
  <si>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</si>
  <si>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</si>
  <si>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</si>
  <si>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</si>
  <si>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</si>
  <si>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</si>
  <si>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</si>
  <si>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</si>
  <si>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</si>
  <si>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</si>
  <si>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</si>
  <si>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</si>
  <si>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</si>
  <si>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</si>
  <si>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</si>
  <si>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</si>
  <si>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</si>
  <si>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</si>
  <si>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</si>
  <si>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</si>
  <si>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</si>
  <si>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</si>
  <si>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</si>
  <si>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</si>
  <si>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</si>
  <si>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</si>
  <si>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</si>
  <si>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</si>
  <si>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</si>
  <si>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</si>
  <si>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</si>
  <si>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</si>
  <si>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</si>
  <si>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</si>
  <si>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</si>
  <si>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</si>
  <si>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</si>
  <si>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</si>
  <si>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</si>
  <si>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</si>
  <si>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</si>
  <si>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</si>
  <si>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</si>
  <si>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</si>
  <si>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</si>
  <si>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</si>
  <si>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</si>
  <si>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</si>
  <si>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</si>
  <si>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</si>
  <si>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</si>
  <si>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</si>
  <si>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</si>
  <si>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</si>
  <si>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</si>
  <si>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</si>
  <si>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</si>
  <si>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</si>
  <si>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</si>
  <si>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</si>
  <si>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</si>
  <si>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</si>
  <si>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</si>
  <si>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</si>
  <si>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</si>
  <si>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</si>
  <si>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</si>
  <si>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</si>
  <si>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</si>
  <si>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</si>
  <si>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</si>
  <si>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</si>
  <si>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</si>
  <si>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</si>
  <si>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</si>
  <si>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</si>
  <si>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</si>
  <si>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</si>
  <si>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</si>
  <si>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</si>
  <si>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</si>
  <si>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</si>
  <si>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</si>
  <si>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</si>
  <si>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</si>
  <si>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</si>
  <si>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</si>
  <si>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</si>
  <si>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</si>
  <si>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</si>
  <si>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</si>
  <si>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</si>
  <si>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</si>
  <si>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</si>
  <si>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</si>
  <si>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</si>
  <si>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</si>
  <si>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</si>
  <si>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</si>
  <si>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</si>
  <si>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</si>
  <si>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</si>
  <si>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</si>
  <si>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</si>
  <si>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</si>
  <si>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</si>
  <si>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</si>
  <si>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</si>
  <si>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</si>
  <si>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</si>
  <si>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</si>
  <si>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</si>
  <si>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</si>
  <si>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</si>
  <si>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</si>
  <si>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</si>
  <si>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</si>
  <si>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</si>
  <si>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</si>
  <si>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</si>
  <si>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</si>
  <si>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</si>
  <si>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</si>
  <si>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</si>
  <si>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</si>
  <si>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</si>
  <si>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</si>
  <si>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</si>
  <si>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</si>
  <si>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</si>
  <si>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</si>
  <si>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</si>
  <si>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</si>
  <si>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</si>
  <si>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</si>
  <si>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</si>
  <si>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</si>
  <si>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</si>
  <si>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</si>
  <si>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</si>
  <si>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</si>
  <si>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</si>
  <si>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</si>
  <si>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</si>
  <si>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</si>
  <si>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</si>
  <si>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</si>
  <si>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</si>
  <si>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</si>
  <si>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</si>
  <si>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</si>
  <si>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</si>
  <si>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</si>
  <si>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</si>
  <si>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</si>
  <si>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</si>
  <si>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</si>
  <si>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</si>
  <si>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</si>
  <si>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</si>
  <si>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</si>
  <si>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</si>
  <si>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</si>
  <si>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</si>
  <si>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</si>
  <si>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</si>
  <si>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</si>
  <si>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</si>
  <si>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</si>
  <si>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</si>
  <si>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</si>
  <si>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</si>
  <si>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</si>
  <si>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</si>
  <si>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</si>
  <si>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</si>
  <si>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</si>
  <si>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</si>
  <si>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</si>
  <si>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</si>
  <si>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</si>
  <si>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</si>
  <si>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</si>
  <si>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</si>
  <si>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</si>
  <si>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</si>
  <si>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</si>
  <si>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</si>
  <si>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</si>
  <si>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</si>
  <si>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</si>
  <si>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</si>
  <si>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</si>
  <si>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</si>
  <si>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</si>
  <si>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</si>
  <si>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</si>
  <si>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</si>
  <si>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</si>
  <si>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</si>
  <si>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</si>
  <si>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</si>
  <si>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</si>
  <si>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</si>
  <si>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</si>
  <si>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</si>
  <si>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</si>
  <si>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</si>
  <si>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</si>
  <si>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</si>
  <si>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</si>
  <si>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</si>
  <si>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</si>
  <si>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</si>
  <si>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</si>
  <si>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</si>
  <si>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</si>
  <si>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</si>
  <si>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</si>
  <si>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</si>
  <si>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</si>
  <si>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</si>
  <si>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</si>
  <si>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</si>
  <si>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</si>
  <si>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</si>
  <si>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</si>
  <si>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</si>
  <si>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</si>
  <si>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</si>
  <si>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</si>
  <si>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</si>
  <si>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</si>
  <si>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</si>
  <si>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</si>
  <si>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</si>
  <si>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</si>
  <si>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</si>
  <si>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</si>
  <si>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</si>
  <si>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</si>
  <si>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</si>
  <si>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</si>
  <si>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</si>
  <si>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</si>
  <si>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</si>
  <si>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</si>
  <si>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</si>
  <si>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</si>
  <si>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</si>
  <si>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</si>
  <si>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</si>
  <si>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</si>
  <si>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</si>
  <si>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</si>
  <si>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</si>
  <si>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</si>
  <si>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</si>
  <si>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</si>
  <si>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</si>
  <si>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</si>
  <si>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</si>
  <si>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</si>
  <si>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</si>
  <si>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</si>
  <si>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</si>
  <si>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</si>
  <si>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</si>
  <si>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</si>
  <si>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</si>
  <si>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</si>
  <si>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</si>
  <si>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</si>
  <si>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</si>
  <si>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</si>
  <si>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</si>
  <si>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</si>
  <si>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</si>
  <si>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</si>
  <si>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</si>
  <si>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</si>
  <si>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</si>
  <si>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</si>
  <si>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</si>
  <si>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</si>
  <si>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</si>
  <si>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</si>
  <si>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</si>
  <si>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</si>
  <si>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</si>
  <si>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</si>
  <si>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</si>
  <si>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</si>
  <si>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</si>
  <si>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</si>
  <si>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</si>
  <si>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</si>
  <si>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</si>
  <si>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</si>
  <si>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</si>
  <si>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</si>
  <si>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</si>
  <si>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</si>
  <si>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</si>
  <si>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</si>
  <si>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</si>
  <si>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</si>
  <si>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</si>
  <si>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</si>
  <si>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</si>
  <si>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</si>
  <si>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</si>
  <si>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</si>
  <si>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</si>
  <si>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</si>
  <si>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</si>
  <si>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</si>
  <si>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</si>
  <si>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</si>
  <si>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</si>
  <si>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</si>
  <si>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</si>
  <si>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</si>
  <si>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</si>
  <si>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</si>
  <si>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</si>
  <si>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</si>
  <si>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</si>
  <si>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</si>
  <si>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</si>
  <si>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</si>
  <si>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</si>
  <si>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</si>
  <si>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</si>
  <si>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</si>
  <si>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</si>
  <si>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</si>
  <si>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</si>
  <si>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</si>
  <si>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</si>
  <si>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</si>
  <si>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</si>
  <si>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</si>
  <si>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</si>
  <si>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</si>
  <si>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</si>
  <si>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</si>
  <si>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</si>
  <si>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</si>
  <si>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</si>
  <si>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</si>
  <si>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</si>
  <si>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</si>
  <si>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</si>
  <si>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</si>
  <si>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</si>
  <si>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</si>
  <si>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</si>
  <si>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</si>
  <si>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</si>
  <si>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</si>
  <si>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</si>
  <si>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</si>
  <si>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</si>
  <si>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</si>
  <si>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</si>
  <si>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</si>
  <si>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</si>
  <si>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</si>
  <si>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</si>
  <si>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</si>
  <si>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</si>
  <si>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</si>
  <si>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</si>
  <si>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</si>
  <si>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</si>
  <si>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</si>
  <si>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</si>
  <si>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</si>
  <si>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</si>
  <si>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</si>
  <si>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</si>
  <si>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</si>
  <si>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</si>
  <si>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</si>
  <si>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</si>
  <si>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</si>
  <si>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</si>
  <si>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</si>
  <si>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</si>
  <si>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</si>
  <si>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</si>
  <si>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</si>
  <si>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</si>
  <si>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</si>
  <si>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</si>
  <si>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</si>
  <si>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</si>
  <si>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</si>
  <si>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</si>
  <si>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</si>
  <si>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</si>
  <si>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</si>
  <si>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</si>
  <si>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</si>
  <si>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</si>
  <si>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</si>
  <si>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</si>
  <si>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</si>
  <si>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</si>
  <si>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</si>
  <si>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</si>
  <si>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</si>
  <si>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</si>
  <si>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</si>
  <si>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</si>
  <si>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</si>
  <si>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</si>
  <si>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</si>
  <si>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</si>
  <si>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</si>
  <si>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</si>
  <si>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</si>
  <si>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</si>
  <si>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</si>
  <si>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</si>
  <si>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</si>
  <si>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</si>
  <si>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</si>
  <si>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</si>
  <si>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</si>
  <si>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</si>
  <si>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</si>
  <si>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</si>
  <si>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</si>
  <si>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</si>
  <si>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</si>
  <si>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</si>
  <si>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</si>
  <si>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</si>
  <si>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</si>
  <si>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</si>
  <si>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</si>
  <si>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</si>
  <si>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</si>
  <si>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</si>
  <si>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</si>
  <si>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</si>
  <si>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</si>
  <si>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</si>
  <si>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</si>
  <si>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</si>
  <si>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</si>
  <si>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</si>
  <si>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</si>
  <si>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</si>
  <si>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</si>
  <si>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</si>
  <si>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</si>
  <si>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</si>
  <si>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</si>
  <si>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</si>
  <si>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</si>
  <si>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</si>
  <si>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</si>
  <si>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</si>
  <si>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</si>
  <si>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</si>
  <si>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</si>
  <si>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</si>
  <si>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</si>
  <si>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</si>
  <si>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</si>
  <si>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</si>
  <si>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</si>
  <si>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</si>
  <si>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</si>
  <si>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</si>
  <si>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</si>
  <si>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</si>
  <si>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</si>
  <si>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</si>
  <si>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</si>
  <si>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</si>
  <si>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</si>
  <si>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</si>
  <si>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</si>
  <si>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</si>
  <si>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</si>
  <si>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</si>
  <si>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</si>
  <si>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</si>
  <si>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</si>
  <si>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</si>
  <si>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</si>
  <si>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</si>
  <si>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</si>
  <si>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</si>
  <si>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</si>
  <si>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</si>
  <si>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</si>
  <si>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</si>
  <si>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</si>
  <si>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</si>
  <si>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</si>
  <si>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</si>
  <si>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</si>
  <si>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</si>
  <si>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</si>
  <si>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</si>
  <si>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</si>
  <si>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</si>
  <si>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</si>
  <si>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</si>
  <si>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</si>
  <si>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</si>
  <si>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</si>
  <si>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</si>
  <si>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</si>
  <si>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</si>
  <si>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</si>
  <si>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</si>
  <si>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</si>
  <si>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</si>
  <si>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</si>
  <si>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</si>
  <si>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</si>
  <si>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</si>
  <si>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</si>
  <si>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</si>
  <si>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</si>
  <si>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</si>
  <si>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</si>
  <si>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</si>
  <si>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</si>
  <si>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</si>
  <si>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</si>
  <si>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</si>
  <si>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</si>
  <si>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</si>
  <si>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</si>
  <si>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</si>
  <si>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</si>
  <si>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</si>
  <si>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</si>
  <si>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</si>
  <si>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</si>
  <si>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</si>
  <si>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</si>
  <si>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</si>
  <si>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</si>
  <si>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</si>
  <si>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</si>
  <si>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</si>
  <si>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</si>
  <si>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</si>
  <si>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</si>
  <si>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</si>
  <si>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</si>
  <si>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</si>
  <si>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</si>
  <si>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</si>
  <si>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</si>
  <si>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</si>
  <si>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</si>
  <si>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</si>
  <si>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</si>
  <si>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</si>
  <si>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</si>
  <si>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</si>
  <si>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</si>
  <si>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</si>
  <si>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</si>
  <si>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</si>
  <si>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</si>
  <si>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</si>
  <si>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</si>
  <si>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</si>
  <si>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</si>
  <si>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</si>
  <si>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</si>
  <si>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</si>
  <si>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</si>
  <si>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</si>
  <si>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</si>
  <si>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</si>
  <si>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</si>
  <si>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</si>
  <si>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</si>
  <si>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</si>
  <si>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</si>
  <si>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</si>
  <si>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</si>
  <si>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</si>
  <si>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</si>
  <si>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</si>
  <si>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</si>
  <si>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</si>
  <si>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</si>
  <si>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</si>
  <si>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</si>
  <si>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</si>
  <si>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</si>
  <si>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</si>
  <si>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</si>
  <si>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</si>
  <si>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</si>
  <si>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</si>
  <si>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</si>
  <si>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</si>
  <si>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</si>
  <si>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</si>
  <si>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</si>
  <si>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</si>
  <si>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</si>
  <si>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</si>
  <si>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</si>
  <si>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</si>
  <si>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</si>
  <si>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</si>
  <si>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</si>
  <si>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</si>
  <si>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</si>
  <si>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</si>
  <si>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</si>
  <si>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</si>
  <si>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</si>
  <si>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</si>
  <si>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</si>
  <si>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</si>
  <si>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</si>
  <si>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</si>
  <si>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</si>
  <si>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</si>
  <si>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</si>
  <si>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</si>
  <si>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</si>
  <si>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</si>
  <si>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</si>
  <si>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</si>
  <si>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</si>
  <si>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</si>
  <si>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</si>
  <si>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</si>
  <si>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</si>
  <si>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</si>
  <si>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</si>
  <si>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</si>
  <si>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</si>
  <si>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</si>
  <si>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</si>
  <si>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</si>
  <si>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</si>
  <si>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</si>
  <si>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</si>
  <si>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</si>
  <si>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</si>
  <si>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</si>
  <si>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</si>
  <si>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</si>
  <si>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</si>
  <si>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</si>
  <si>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</si>
  <si>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</si>
  <si>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</si>
  <si>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</si>
  <si>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</si>
  <si>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</si>
  <si>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</si>
  <si>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</si>
  <si>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</si>
  <si>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</si>
  <si>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</si>
  <si>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</si>
  <si>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</si>
  <si>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</si>
  <si>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</si>
  <si>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</si>
  <si>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</si>
  <si>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</si>
  <si>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</si>
  <si>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</si>
  <si>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</si>
  <si>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</si>
  <si>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</si>
  <si>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</si>
  <si>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</si>
  <si>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</si>
  <si>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</si>
  <si>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</si>
  <si>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</si>
  <si>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</si>
  <si>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</si>
  <si>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</si>
  <si>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</si>
  <si>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</si>
  <si>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</si>
  <si>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</si>
  <si>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</si>
  <si>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</si>
  <si>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</si>
  <si>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</si>
  <si>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</si>
  <si>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</si>
  <si>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</si>
  <si>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</si>
  <si>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</si>
  <si>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</si>
  <si>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</si>
  <si>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</si>
  <si>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</si>
  <si>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</si>
  <si>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</si>
  <si>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</si>
  <si>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</si>
  <si>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</si>
  <si>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</si>
  <si>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</si>
  <si>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</si>
  <si>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</si>
  <si>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</si>
  <si>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</si>
  <si>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</si>
  <si>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</si>
  <si>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</si>
  <si>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</si>
  <si>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</si>
  <si>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</si>
  <si>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</si>
  <si>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</si>
  <si>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</si>
  <si>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</si>
  <si>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</si>
  <si>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</si>
  <si>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</si>
  <si>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</si>
  <si>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</si>
  <si>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</si>
  <si>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</si>
  <si>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</si>
  <si>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</si>
  <si>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</si>
  <si>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</si>
  <si>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</si>
  <si>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</si>
  <si>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</si>
  <si>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</si>
  <si>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</si>
  <si>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</si>
  <si>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</si>
  <si>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</si>
  <si>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</si>
  <si>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</si>
  <si>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</si>
  <si>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</si>
  <si>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</si>
  <si>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</si>
  <si>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</si>
  <si>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</si>
  <si>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</si>
  <si>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</si>
  <si>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</si>
  <si>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</si>
  <si>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</si>
  <si>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</si>
  <si>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</si>
  <si>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</si>
  <si>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</si>
  <si>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</si>
  <si>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</si>
  <si>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</si>
  <si>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</si>
  <si>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</si>
  <si>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</si>
  <si>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</si>
  <si>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</si>
  <si>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</si>
  <si>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</si>
  <si>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</si>
  <si>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</si>
  <si>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</si>
  <si>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</si>
  <si>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</si>
  <si>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</si>
  <si>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</si>
  <si>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</si>
  <si>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</si>
  <si>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</si>
  <si>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</si>
  <si>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</si>
  <si>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</si>
  <si>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</si>
  <si>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</si>
  <si>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</si>
  <si>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</si>
  <si>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</si>
  <si>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</si>
  <si>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</si>
  <si>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</si>
  <si>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</si>
  <si>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</si>
  <si>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</si>
  <si>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</si>
  <si>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</si>
  <si>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</si>
  <si>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</si>
  <si>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</si>
  <si>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</si>
  <si>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</si>
  <si>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</si>
  <si>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</si>
  <si>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</si>
  <si>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</si>
  <si>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</si>
  <si>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</si>
  <si>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</si>
  <si>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</si>
  <si>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</si>
  <si>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</si>
  <si>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</si>
  <si>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</si>
  <si>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</si>
  <si>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</si>
  <si>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</si>
  <si>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</si>
  <si>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</si>
  <si>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</si>
  <si>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</si>
  <si>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</si>
  <si>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</si>
  <si>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</si>
  <si>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</si>
  <si>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</si>
  <si>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</si>
  <si>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</si>
  <si>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</si>
  <si>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</si>
  <si>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</si>
  <si>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</si>
  <si>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</si>
  <si>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</si>
  <si>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</si>
  <si>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</si>
  <si>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</si>
  <si>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</si>
  <si>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</si>
  <si>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</si>
  <si>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</si>
  <si>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</si>
  <si>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</si>
  <si>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</si>
  <si>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</si>
  <si>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</si>
  <si>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</si>
  <si>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</si>
  <si>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</si>
  <si>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</si>
  <si>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</si>
  <si>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</si>
  <si>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</si>
  <si>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</si>
  <si>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</si>
  <si>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</si>
  <si>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</si>
  <si>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</si>
  <si>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</si>
  <si>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</si>
  <si>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</si>
  <si>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</si>
  <si>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</si>
  <si>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</si>
  <si>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</si>
  <si>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</si>
  <si>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</si>
  <si>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</si>
  <si>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</si>
  <si>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</si>
  <si>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</si>
  <si>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</si>
  <si>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</si>
  <si>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</si>
  <si>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</si>
  <si>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</si>
  <si>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</si>
  <si>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</si>
  <si>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</si>
  <si>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</si>
  <si>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</si>
  <si>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</si>
  <si>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</si>
  <si>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</si>
  <si>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</si>
  <si>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</si>
  <si>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</si>
  <si>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</si>
  <si>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</si>
  <si>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</si>
  <si>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</si>
  <si>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</si>
  <si>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</si>
  <si>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</si>
  <si>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</si>
  <si>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</si>
  <si>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</si>
  <si>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</si>
  <si>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</si>
  <si>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</si>
  <si>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</si>
  <si>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</si>
  <si>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</si>
  <si>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</si>
  <si>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</si>
  <si>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</si>
  <si>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</si>
  <si>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</si>
  <si>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</si>
  <si>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</si>
  <si>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</si>
  <si>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</si>
  <si>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</si>
  <si>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</si>
  <si>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</si>
  <si>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</si>
  <si>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</si>
  <si>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</si>
  <si>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</si>
  <si>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</si>
  <si>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</si>
  <si>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</si>
  <si>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</si>
  <si>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</si>
  <si>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</si>
  <si>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</si>
  <si>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</si>
  <si>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</si>
  <si>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</si>
  <si>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</si>
  <si>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</si>
  <si>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</si>
  <si>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</si>
  <si>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</si>
  <si>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</si>
  <si>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</si>
  <si>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</si>
  <si>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</si>
  <si>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</si>
  <si>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</si>
  <si>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</si>
  <si>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</si>
  <si>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</si>
  <si>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</si>
  <si>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</si>
  <si>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</si>
  <si>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</si>
  <si>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</si>
  <si>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</si>
  <si>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</si>
  <si>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</si>
  <si>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</si>
  <si>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</si>
  <si>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</si>
  <si>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</si>
  <si>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</si>
  <si>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</si>
  <si>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</si>
  <si>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</si>
  <si>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</si>
  <si>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</si>
  <si>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</si>
  <si>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</si>
  <si>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</si>
  <si>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</si>
  <si>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</si>
  <si>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</si>
  <si>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</si>
  <si>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</si>
  <si>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</si>
  <si>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</si>
  <si>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</si>
  <si>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</si>
  <si>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</si>
  <si>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</si>
  <si>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</si>
  <si>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</si>
  <si>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</si>
  <si>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</si>
  <si>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</si>
  <si>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</si>
  <si>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</si>
  <si>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</si>
  <si>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</si>
  <si>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</si>
  <si>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</si>
  <si>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</si>
  <si>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</si>
  <si>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</si>
  <si>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</si>
  <si>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</si>
  <si>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</si>
  <si>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</si>
  <si>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</si>
  <si>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</si>
  <si>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</si>
  <si>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</si>
  <si>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</si>
  <si>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</si>
  <si>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</si>
  <si>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</si>
  <si>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</si>
  <si>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</si>
  <si>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</si>
  <si>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</si>
  <si>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</si>
  <si>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</si>
  <si>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</si>
  <si>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</si>
  <si>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</si>
  <si>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</si>
  <si>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</si>
  <si>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</si>
  <si>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</si>
  <si>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</si>
  <si>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</si>
  <si>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</si>
  <si>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</si>
  <si>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</si>
  <si>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</si>
  <si>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</si>
  <si>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</si>
  <si>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</si>
  <si>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</si>
  <si>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</si>
  <si>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</si>
  <si>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</si>
  <si>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</si>
  <si>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</si>
  <si>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</si>
  <si>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</si>
  <si>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</si>
  <si>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</si>
  <si>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</si>
  <si>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</si>
  <si>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</si>
  <si>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</si>
  <si>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</si>
  <si>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</si>
  <si>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</si>
  <si>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</si>
  <si>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</si>
  <si>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</si>
  <si>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</si>
  <si>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</si>
  <si>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</si>
  <si>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</si>
  <si>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</si>
  <si>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</si>
  <si>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</si>
  <si>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</si>
  <si>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</si>
  <si>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</si>
  <si>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</si>
  <si>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</si>
  <si>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</si>
  <si>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</si>
  <si>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</si>
  <si>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</si>
  <si>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</si>
  <si>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</si>
  <si>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</si>
  <si>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</si>
  <si>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</si>
  <si>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</si>
  <si>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</si>
  <si>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</si>
  <si>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</si>
  <si>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</si>
  <si>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</si>
  <si>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</si>
  <si>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</si>
  <si>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</si>
  <si>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</si>
  <si>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</si>
  <si>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</si>
  <si>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</si>
  <si>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</si>
  <si>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</si>
  <si>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</si>
  <si>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</si>
  <si>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</si>
  <si>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</si>
  <si>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</si>
  <si>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</si>
  <si>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</si>
  <si>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</si>
  <si>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</si>
  <si>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</si>
  <si>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</si>
  <si>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</si>
  <si>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</si>
  <si>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</si>
  <si>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</si>
  <si>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</si>
  <si>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</si>
  <si>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</si>
  <si>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</si>
  <si>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</si>
  <si>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</si>
  <si>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</si>
  <si>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</si>
  <si>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</si>
  <si>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</si>
  <si>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</si>
  <si>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</si>
  <si>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</si>
  <si>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</si>
  <si>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</si>
  <si>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</si>
  <si>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</si>
  <si>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</si>
  <si>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</si>
  <si>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</si>
  <si>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</si>
  <si>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</si>
  <si>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</si>
  <si>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</si>
  <si>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</si>
  <si>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</si>
  <si>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</si>
  <si>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</si>
  <si>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</si>
  <si>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</si>
  <si>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</si>
  <si>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</si>
  <si>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</si>
  <si>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</si>
  <si>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</si>
  <si>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</si>
  <si>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</si>
  <si>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</si>
  <si>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</si>
  <si>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</si>
  <si>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</si>
  <si>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</si>
  <si>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</si>
  <si>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</si>
  <si>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</si>
  <si>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</si>
  <si>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</si>
  <si>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</si>
  <si>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</si>
  <si>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</si>
  <si>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</si>
  <si>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</si>
  <si>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</si>
  <si>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</si>
  <si>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</si>
  <si>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</si>
  <si>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</si>
  <si>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</si>
  <si>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</si>
  <si>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</si>
  <si>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</si>
  <si>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</si>
  <si>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</si>
  <si>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</si>
  <si>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</si>
  <si>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</si>
  <si>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</si>
  <si>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</si>
  <si>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</si>
  <si>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</si>
  <si>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</si>
  <si>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</si>
  <si>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</si>
  <si>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</si>
  <si>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</si>
  <si>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</si>
  <si>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</si>
  <si>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</si>
  <si>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</si>
  <si>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</si>
  <si>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</si>
  <si>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</si>
  <si>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</si>
  <si>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</si>
  <si>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</si>
  <si>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</si>
  <si>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</si>
  <si>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</si>
  <si>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</si>
  <si>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</si>
  <si>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</si>
  <si>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</si>
  <si>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</si>
  <si>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</si>
  <si>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</si>
  <si>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</si>
  <si>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</si>
  <si>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</si>
  <si>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</si>
  <si>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</si>
  <si>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</si>
  <si>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</si>
  <si>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</si>
  <si>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</si>
  <si>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</si>
  <si>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</si>
  <si>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</si>
  <si>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</si>
  <si>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</si>
  <si>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</si>
  <si>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</si>
  <si>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</si>
  <si>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</si>
  <si>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</si>
  <si>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</si>
  <si>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</si>
  <si>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</si>
  <si>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</si>
  <si>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</si>
  <si>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</si>
  <si>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</si>
  <si>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</si>
  <si>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</si>
  <si>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</si>
  <si>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</si>
  <si>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</si>
  <si>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</si>
  <si>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</si>
  <si>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</si>
  <si>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</si>
  <si>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</si>
  <si>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</si>
  <si>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</si>
  <si>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</si>
  <si>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</si>
  <si>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</si>
  <si>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</si>
  <si>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</si>
  <si>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</si>
  <si>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</si>
  <si>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</si>
  <si>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</si>
  <si>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</si>
  <si>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</si>
  <si>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</si>
  <si>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</si>
  <si>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</si>
  <si>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</si>
  <si>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</si>
  <si>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</si>
  <si>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</si>
  <si>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</si>
  <si>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</si>
  <si>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</si>
  <si>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</si>
  <si>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</si>
  <si>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</si>
  <si>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</si>
  <si>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</si>
  <si>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</si>
  <si>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</si>
  <si>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</si>
  <si>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</si>
  <si>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</si>
  <si>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</si>
  <si>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</si>
  <si>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</si>
  <si>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</si>
  <si>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</si>
  <si>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</si>
  <si>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</si>
  <si>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</si>
  <si>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</si>
  <si>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</si>
  <si>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</si>
  <si>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</si>
  <si>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</si>
  <si>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</si>
  <si>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</si>
  <si>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</si>
  <si>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</si>
  <si>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</si>
  <si>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</si>
  <si>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</si>
  <si>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</si>
  <si>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</si>
  <si>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</si>
  <si>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</si>
  <si>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</si>
  <si>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</si>
  <si>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</si>
  <si>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</si>
  <si>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</si>
  <si>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</si>
  <si>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</si>
  <si>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</si>
  <si>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</si>
  <si>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</si>
  <si>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</si>
  <si>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</si>
  <si>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</si>
  <si>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</si>
  <si>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</si>
  <si>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</si>
  <si>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</si>
  <si>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</si>
  <si>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</si>
  <si>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</si>
  <si>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</si>
  <si>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</si>
  <si>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</si>
  <si>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</si>
  <si>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</si>
  <si>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</si>
  <si>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</si>
  <si>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</si>
  <si>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</si>
  <si>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</si>
  <si>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</si>
  <si>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</si>
  <si>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</si>
  <si>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</si>
  <si>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</si>
  <si>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</si>
  <si>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</si>
  <si>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</si>
  <si>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</si>
  <si>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</si>
  <si>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</si>
  <si>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</si>
  <si>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</si>
  <si>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</si>
  <si>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</si>
  <si>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</si>
  <si>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</si>
  <si>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</si>
  <si>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</si>
  <si>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</si>
  <si>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</si>
  <si>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</si>
  <si>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</si>
  <si>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</si>
  <si>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</si>
  <si>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</si>
  <si>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</si>
  <si>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</si>
  <si>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</si>
  <si>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</si>
  <si>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</si>
  <si>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</si>
  <si>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</si>
  <si>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</si>
  <si>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</si>
  <si>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</si>
  <si>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</si>
  <si>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</si>
  <si>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</si>
  <si>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</si>
  <si>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</si>
  <si>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</si>
  <si>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</si>
  <si>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</si>
  <si>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</si>
  <si>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</si>
  <si>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</si>
  <si>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</si>
  <si>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</si>
  <si>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</si>
  <si>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</si>
  <si>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</si>
  <si>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</si>
  <si>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</si>
  <si>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</si>
  <si>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</si>
  <si>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</si>
  <si>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</si>
  <si>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</si>
  <si>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</si>
  <si>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</si>
  <si>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</si>
  <si>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</si>
  <si>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</si>
  <si>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</si>
  <si>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</si>
  <si>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</si>
  <si>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</si>
  <si>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</si>
  <si>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</si>
  <si>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</si>
  <si>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</si>
  <si>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</si>
  <si>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</si>
  <si>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</si>
  <si>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</si>
  <si>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</si>
  <si>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</si>
  <si>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</si>
  <si>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</si>
  <si>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</si>
  <si>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</si>
  <si>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</si>
  <si>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</si>
  <si>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</si>
  <si>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</si>
  <si>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</si>
  <si>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</si>
  <si>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</si>
  <si>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</si>
  <si>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</si>
  <si>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</si>
  <si>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</si>
  <si>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</si>
  <si>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</si>
  <si>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</si>
  <si>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</si>
  <si>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</si>
  <si>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</si>
  <si>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</si>
  <si>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</si>
  <si>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</si>
  <si>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</si>
  <si>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</si>
  <si>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</si>
  <si>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</si>
  <si>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</si>
  <si>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</si>
  <si>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</si>
  <si>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</si>
  <si>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</si>
  <si>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</si>
  <si>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</si>
  <si>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</si>
  <si>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</si>
  <si>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</si>
  <si>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</si>
  <si>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</si>
  <si>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</si>
  <si>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</si>
  <si>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</si>
  <si>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</si>
  <si>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</si>
  <si>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</si>
  <si>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</si>
  <si>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</si>
  <si>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</si>
  <si>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</si>
  <si>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</si>
  <si>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</si>
  <si>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</si>
  <si>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</si>
  <si>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</si>
  <si>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</si>
  <si>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</si>
  <si>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</si>
  <si>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</si>
  <si>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</si>
  <si>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</si>
  <si>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</si>
  <si>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</si>
  <si>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</si>
  <si>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</si>
  <si>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</si>
  <si>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</si>
  <si>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</si>
  <si>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</si>
  <si>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</si>
  <si>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</si>
  <si>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</si>
  <si>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</si>
  <si>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</si>
  <si>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</si>
  <si>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</si>
  <si>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</si>
  <si>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</si>
  <si>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</si>
  <si>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</si>
  <si>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</si>
  <si>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</si>
  <si>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</si>
  <si>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</si>
  <si>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</si>
  <si>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</si>
  <si>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</si>
  <si>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</si>
  <si>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</si>
  <si>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</si>
  <si>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</si>
  <si>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</si>
  <si>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</si>
  <si>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</si>
  <si>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</si>
  <si>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</si>
  <si>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</si>
  <si>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</si>
  <si>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</si>
  <si>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</si>
  <si>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</si>
  <si>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</si>
  <si>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</si>
  <si>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</si>
  <si>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</si>
  <si>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</si>
  <si>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</si>
  <si>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</si>
  <si>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</si>
  <si>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</si>
  <si>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</si>
  <si>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</si>
  <si>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</si>
  <si>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</si>
  <si>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</si>
  <si>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</si>
  <si>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</si>
  <si>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</si>
  <si>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</si>
  <si>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</si>
  <si>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</si>
  <si>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</si>
  <si>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</si>
  <si>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</si>
  <si>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</si>
  <si>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</si>
  <si>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</si>
  <si>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</si>
  <si>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</si>
  <si>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</si>
  <si>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</si>
  <si>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</si>
  <si>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</si>
  <si>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</si>
  <si>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</si>
  <si>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</si>
  <si>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</si>
  <si>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</si>
  <si>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</si>
  <si>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</si>
  <si>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</si>
  <si>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</si>
  <si>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</si>
  <si>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</si>
  <si>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</si>
  <si>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</si>
  <si>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</si>
  <si>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</si>
  <si>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</si>
  <si>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</si>
  <si>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</si>
  <si>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</si>
  <si>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</si>
  <si>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</si>
  <si>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</si>
  <si>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</si>
  <si>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</si>
  <si>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</si>
  <si>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</si>
  <si>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</si>
  <si>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</si>
  <si>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</si>
  <si>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</si>
  <si>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</si>
  <si>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</si>
  <si>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</si>
  <si>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</si>
  <si>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</si>
  <si>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</si>
  <si>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</si>
  <si>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</si>
  <si>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</si>
  <si>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</si>
  <si>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</si>
  <si>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</si>
  <si>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</si>
  <si>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</si>
  <si>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</si>
  <si>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</si>
  <si>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</si>
  <si>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</si>
  <si>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</si>
  <si>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</si>
  <si>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</si>
  <si>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</si>
  <si>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</si>
  <si>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</si>
  <si>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</si>
  <si>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</si>
  <si>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</si>
  <si>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</si>
  <si>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</si>
  <si>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</si>
  <si>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</si>
  <si>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</si>
  <si>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</si>
  <si>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</si>
  <si>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</si>
  <si>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</si>
  <si>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</si>
  <si>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</si>
  <si>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</si>
  <si>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</si>
  <si>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</si>
  <si>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</si>
  <si>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</si>
  <si>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</si>
  <si>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</si>
  <si>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</si>
  <si>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</si>
  <si>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</si>
  <si>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</si>
  <si>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</si>
  <si>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</si>
  <si>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</si>
  <si>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</si>
  <si>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</si>
  <si>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</si>
  <si>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</si>
  <si>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</si>
  <si>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</si>
  <si>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</si>
  <si>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</si>
  <si>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</si>
  <si>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</si>
  <si>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</si>
  <si>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</si>
  <si>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</si>
  <si>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</si>
  <si>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</si>
  <si>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</si>
  <si>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</si>
  <si>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</si>
  <si>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</si>
  <si>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</si>
  <si>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</si>
  <si>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</si>
  <si>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</si>
  <si>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</si>
  <si>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</si>
  <si>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</si>
  <si>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</si>
  <si>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</si>
  <si>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</si>
  <si>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</si>
  <si>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</si>
  <si>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</si>
  <si>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</si>
  <si>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</si>
  <si>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</si>
  <si>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</si>
  <si>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</si>
  <si>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</si>
  <si>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</si>
  <si>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</si>
  <si>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</si>
  <si>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</si>
  <si>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</si>
  <si>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</si>
  <si>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</si>
  <si>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</si>
  <si>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</si>
  <si>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</si>
  <si>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</si>
  <si>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</si>
  <si>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</si>
  <si>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</si>
  <si>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</si>
  <si>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</si>
  <si>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</si>
  <si>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</si>
  <si>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</si>
  <si>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</si>
  <si>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</si>
  <si>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</si>
  <si>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</si>
  <si>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</si>
  <si>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</si>
  <si>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</si>
  <si>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</si>
  <si>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</si>
  <si>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</si>
  <si>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</si>
  <si>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</si>
  <si>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</si>
  <si>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</si>
  <si>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</si>
  <si>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</si>
  <si>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</si>
  <si>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</si>
  <si>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</si>
  <si>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</si>
  <si>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</si>
  <si>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</si>
  <si>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</si>
  <si>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</si>
  <si>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</si>
  <si>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</si>
  <si>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</si>
  <si>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</si>
  <si>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</si>
  <si>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</si>
  <si>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</si>
  <si>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</si>
  <si>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</si>
  <si>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</si>
  <si>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</si>
  <si>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</si>
  <si>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</si>
  <si>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</si>
  <si>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</si>
  <si>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</si>
  <si>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</si>
  <si>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</si>
  <si>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</si>
  <si>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</si>
  <si>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</si>
  <si>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</si>
  <si>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</si>
  <si>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</si>
  <si>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</si>
  <si>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</si>
  <si>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</si>
  <si>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</si>
  <si>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</si>
  <si>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</si>
  <si>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</si>
  <si>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</si>
  <si>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</si>
  <si>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</si>
  <si>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</si>
  <si>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</si>
  <si>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</si>
  <si>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</si>
  <si>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</si>
  <si>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</si>
  <si>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</si>
  <si>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</si>
  <si>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</si>
  <si>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</si>
  <si>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</si>
  <si>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</si>
  <si>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</si>
  <si>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</si>
  <si>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</si>
  <si>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</si>
  <si>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</si>
  <si>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</si>
  <si>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</si>
  <si>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</si>
  <si>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</si>
  <si>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</si>
  <si>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</si>
  <si>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</si>
  <si>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</si>
  <si>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</si>
  <si>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</si>
  <si>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</si>
  <si>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</si>
  <si>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</si>
  <si>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</si>
  <si>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</si>
  <si>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</si>
  <si>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</si>
  <si>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</si>
  <si>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</si>
  <si>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</si>
  <si>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</si>
  <si>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</si>
  <si>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</si>
  <si>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</si>
  <si>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</si>
  <si>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</si>
  <si>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</si>
  <si>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</si>
  <si>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</si>
  <si>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</si>
  <si>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</si>
  <si>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</si>
  <si>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</si>
  <si>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</si>
  <si>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</si>
  <si>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</si>
  <si>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</si>
  <si>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</si>
  <si>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</si>
  <si>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</si>
  <si>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</si>
  <si>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</si>
  <si>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</si>
  <si>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</si>
  <si>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</si>
  <si>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</si>
  <si>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</si>
  <si>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</si>
  <si>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</si>
  <si>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</si>
  <si>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</si>
  <si>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</si>
  <si>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</si>
  <si>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</si>
  <si>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</si>
  <si>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</si>
  <si>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</si>
  <si>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</si>
  <si>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</si>
  <si>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</si>
  <si>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</si>
  <si>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</si>
  <si>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</si>
  <si>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</si>
  <si>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</si>
  <si>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</si>
  <si>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</si>
  <si>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</si>
  <si>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</si>
  <si>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</si>
  <si>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</si>
  <si>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</si>
  <si>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</si>
  <si>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</si>
  <si>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</si>
  <si>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</si>
  <si>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</si>
  <si>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</si>
  <si>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</si>
  <si>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</si>
  <si>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</si>
  <si>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</si>
  <si>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</si>
  <si>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</si>
  <si>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</si>
  <si>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</si>
  <si>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</si>
  <si>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</si>
  <si>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</si>
  <si>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</si>
  <si>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</si>
  <si>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</si>
  <si>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</si>
  <si>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</si>
  <si>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</si>
  <si>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</si>
  <si>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</si>
  <si>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</si>
  <si>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</si>
  <si>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</si>
  <si>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</si>
  <si>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</si>
  <si>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</si>
  <si>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</si>
  <si>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</si>
  <si>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</si>
  <si>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</si>
  <si>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</si>
  <si>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</si>
  <si>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</si>
  <si>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</si>
  <si>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</si>
  <si>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</si>
  <si>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</si>
  <si>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</si>
  <si>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</si>
  <si>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</si>
  <si>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</si>
  <si>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</si>
  <si>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</si>
  <si>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</si>
  <si>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</si>
  <si>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</si>
  <si>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</si>
  <si>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</si>
  <si>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</si>
  <si>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</si>
  <si>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</si>
  <si>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</si>
  <si>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</si>
  <si>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</si>
  <si>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</si>
  <si>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</si>
  <si>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</si>
  <si>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</si>
  <si>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</si>
  <si>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</si>
  <si>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</si>
  <si>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</si>
  <si>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</si>
  <si>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</si>
  <si>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</si>
  <si>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</si>
  <si>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</si>
  <si>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</si>
  <si>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</si>
  <si>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</si>
  <si>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</si>
  <si>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</si>
  <si>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</si>
  <si>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</si>
  <si>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</si>
  <si>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</si>
  <si>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</si>
  <si>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</si>
  <si>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</si>
  <si>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</si>
  <si>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</si>
  <si>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</si>
  <si>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</si>
  <si>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</si>
  <si>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</si>
  <si>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</si>
  <si>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</si>
  <si>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</si>
  <si>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</si>
  <si>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</si>
  <si>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</si>
  <si>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</si>
  <si>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</si>
  <si>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</si>
  <si>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</si>
  <si>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</si>
  <si>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</si>
  <si>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</si>
  <si>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</si>
  <si>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</si>
  <si>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</si>
  <si>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</si>
  <si>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</si>
  <si>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</si>
  <si>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</si>
  <si>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</si>
  <si>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</si>
  <si>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</si>
  <si>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</si>
  <si>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</si>
  <si>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</si>
  <si>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</si>
  <si>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</si>
  <si>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</si>
  <si>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</si>
  <si>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</si>
  <si>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</si>
  <si>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</si>
  <si>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</si>
  <si>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</si>
  <si>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</si>
  <si>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</si>
  <si>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</si>
  <si>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</si>
  <si>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</si>
  <si>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</si>
  <si>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</si>
  <si>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</si>
  <si>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</si>
  <si>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</si>
  <si>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</si>
  <si>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</si>
  <si>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</si>
  <si>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</si>
  <si>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</si>
  <si>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</si>
  <si>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</si>
  <si>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</si>
  <si>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</si>
  <si>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</si>
  <si>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</si>
  <si>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</si>
  <si>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</si>
  <si>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</si>
  <si>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</si>
  <si>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</si>
  <si>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</si>
  <si>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</si>
  <si>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</si>
  <si>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</si>
  <si>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</si>
  <si>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</si>
  <si>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</si>
  <si>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</si>
  <si>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</si>
  <si>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</si>
  <si>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</si>
  <si>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</si>
  <si>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</si>
  <si>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</si>
  <si>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</si>
  <si>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</si>
  <si>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</si>
  <si>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</si>
  <si>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</si>
  <si>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</si>
  <si>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</si>
  <si>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</si>
  <si>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</si>
  <si>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</si>
  <si>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</si>
  <si>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</si>
  <si>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</si>
  <si>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</si>
  <si>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</si>
  <si>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</si>
  <si>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</si>
  <si>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</si>
  <si>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</si>
  <si>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</si>
  <si>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</si>
  <si>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</si>
  <si>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</si>
  <si>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</si>
  <si>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</si>
  <si>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</si>
  <si>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</si>
  <si>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</si>
  <si>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</si>
  <si>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</si>
  <si>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</si>
  <si>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</si>
  <si>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</si>
  <si>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</si>
  <si>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</si>
  <si>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</si>
  <si>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</si>
  <si>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</si>
  <si>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</si>
  <si>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</si>
  <si>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</si>
  <si>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</si>
  <si>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</si>
  <si>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</si>
  <si>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</si>
  <si>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</si>
  <si>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</si>
  <si>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</si>
  <si>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</si>
  <si>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</si>
  <si>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</si>
  <si>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</si>
  <si>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</si>
  <si>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</si>
  <si>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</si>
  <si>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</si>
  <si>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</si>
  <si>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</si>
  <si>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</si>
  <si>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</si>
  <si>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</si>
  <si>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</si>
  <si>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</si>
  <si>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</si>
  <si>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</si>
  <si>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</si>
  <si>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</si>
  <si>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</si>
  <si>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</si>
  <si>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</si>
  <si>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</si>
  <si>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</si>
  <si>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</si>
  <si>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</si>
  <si>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</si>
  <si>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</si>
  <si>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</si>
  <si>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</si>
  <si>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</si>
  <si>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</si>
  <si>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</si>
  <si>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</si>
  <si>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</si>
  <si>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</si>
  <si>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</si>
  <si>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</si>
  <si>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</si>
  <si>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</si>
  <si>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</si>
  <si>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</si>
  <si>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</si>
  <si>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</si>
  <si>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</si>
  <si>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</si>
  <si>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</si>
  <si>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</si>
  <si>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</si>
  <si>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</si>
  <si>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</si>
  <si>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</si>
  <si>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</si>
  <si>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</si>
  <si>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</si>
  <si>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</si>
  <si>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</si>
  <si>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</si>
  <si>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</si>
  <si>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</si>
  <si>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</si>
  <si>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</si>
  <si>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</si>
  <si>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</si>
  <si>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</si>
  <si>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</si>
  <si>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</si>
  <si>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</si>
  <si>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</si>
  <si>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</si>
  <si>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</si>
  <si>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</si>
  <si>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</si>
  <si>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</si>
  <si>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</si>
  <si>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</si>
  <si>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</si>
  <si>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</si>
  <si>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</si>
  <si>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</si>
  <si>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</si>
  <si>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</si>
  <si>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</si>
  <si>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</si>
  <si>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</si>
  <si>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</si>
  <si>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</si>
  <si>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</si>
  <si>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</si>
  <si>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</si>
  <si>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</si>
  <si>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</si>
  <si>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</si>
  <si>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</si>
  <si>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</si>
  <si>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</si>
  <si>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</si>
  <si>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</si>
  <si>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</si>
  <si>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</si>
  <si>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</si>
  <si>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</si>
  <si>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</si>
  <si>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</si>
  <si>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</si>
  <si>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</si>
  <si>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</si>
  <si>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</si>
  <si>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</si>
  <si>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</si>
  <si>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</si>
  <si>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</si>
  <si>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</si>
  <si>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</si>
  <si>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</si>
  <si>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</si>
  <si>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</si>
  <si>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</si>
  <si>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</si>
  <si>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</si>
  <si>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</si>
  <si>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</si>
  <si>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</si>
  <si>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</si>
  <si>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</si>
  <si>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</si>
  <si>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</si>
  <si>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</si>
  <si>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</si>
  <si>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</si>
  <si>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</si>
  <si>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</si>
  <si>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</si>
  <si>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</si>
  <si>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</si>
  <si>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</si>
  <si>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</si>
  <si>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</si>
  <si>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</si>
  <si>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</si>
  <si>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</si>
  <si>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</si>
  <si>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</si>
  <si>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</si>
  <si>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</si>
  <si>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</si>
  <si>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</si>
  <si>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</si>
  <si>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</si>
  <si>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</si>
  <si>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</si>
  <si>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</si>
  <si>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</si>
  <si>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</si>
  <si>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</si>
  <si>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</si>
  <si>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</si>
  <si>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</si>
  <si>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</si>
  <si>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</si>
  <si>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</si>
  <si>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</si>
  <si>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</si>
  <si>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</si>
  <si>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</si>
  <si>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</si>
  <si>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</si>
  <si>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</si>
  <si>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</si>
  <si>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</si>
  <si>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</si>
  <si>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</si>
  <si>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</si>
  <si>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</si>
  <si>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</si>
  <si>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</si>
  <si>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</si>
  <si>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</si>
  <si>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</si>
  <si>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</si>
  <si>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</si>
  <si>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</si>
  <si>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</si>
  <si>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</si>
  <si>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</si>
  <si>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</si>
  <si>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</si>
  <si>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</si>
  <si>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</si>
  <si>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</si>
  <si>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</si>
  <si>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</si>
  <si>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</si>
  <si>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</si>
  <si>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</si>
  <si>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</si>
  <si>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</si>
  <si>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</si>
  <si>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</si>
  <si>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</si>
  <si>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</si>
  <si>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</si>
  <si>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</si>
  <si>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</si>
  <si>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</si>
  <si>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</si>
  <si>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</si>
  <si>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</si>
  <si>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</si>
  <si>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</si>
  <si>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</si>
  <si>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</si>
  <si>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</si>
  <si>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</si>
  <si>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</si>
  <si>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</si>
  <si>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</si>
  <si>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</si>
  <si>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</si>
  <si>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</si>
  <si>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</si>
  <si>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</si>
  <si>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</si>
  <si>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</si>
  <si>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</si>
  <si>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</si>
  <si>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</si>
  <si>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</si>
  <si>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</si>
  <si>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</si>
  <si>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</si>
  <si>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</si>
  <si>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</si>
  <si>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</si>
  <si>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</si>
  <si>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</si>
  <si>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</si>
  <si>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</si>
  <si>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</si>
  <si>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</si>
  <si>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</si>
  <si>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</si>
  <si>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</si>
  <si>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</si>
  <si>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</si>
  <si>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</si>
  <si>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</si>
  <si>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</si>
  <si>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</si>
  <si>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</si>
  <si>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</si>
  <si>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</si>
  <si>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</si>
  <si>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</si>
  <si>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</si>
  <si>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</si>
  <si>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</si>
  <si>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</si>
  <si>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</si>
  <si>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</si>
  <si>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</si>
  <si>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</si>
  <si>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</si>
  <si>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</si>
  <si>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</si>
  <si>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</si>
  <si>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</si>
  <si>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</si>
  <si>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</si>
  <si>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</si>
  <si>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</si>
  <si>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</si>
  <si>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</si>
  <si>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</si>
  <si>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</si>
  <si>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</si>
  <si>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</si>
  <si>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</si>
  <si>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</si>
  <si>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</si>
  <si>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</si>
  <si>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</si>
  <si>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</si>
  <si>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</si>
  <si>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</si>
  <si>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</si>
  <si>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</si>
  <si>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</si>
  <si>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</si>
  <si>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</si>
  <si>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</si>
  <si>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</si>
  <si>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</si>
  <si>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</si>
  <si>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</si>
  <si>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</si>
  <si>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</si>
  <si>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</si>
  <si>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</si>
  <si>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</si>
  <si>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</si>
  <si>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</si>
  <si>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</si>
  <si>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</si>
  <si>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</si>
  <si>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</si>
  <si>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</si>
  <si>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</si>
  <si>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</si>
  <si>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</si>
  <si>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</si>
  <si>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</si>
  <si>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</si>
  <si>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</si>
  <si>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</si>
  <si>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</si>
  <si>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</si>
  <si>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</si>
  <si>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</si>
  <si>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</si>
  <si>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</si>
  <si>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</si>
  <si>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</si>
  <si>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</si>
  <si>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</si>
  <si>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</si>
  <si>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</si>
  <si>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</si>
  <si>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</si>
  <si>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</si>
  <si>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</si>
  <si>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</si>
  <si>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</si>
  <si>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</si>
  <si>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</si>
  <si>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</si>
  <si>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</si>
  <si>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</si>
  <si>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</si>
  <si>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</si>
  <si>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</si>
  <si>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</si>
  <si>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</si>
  <si>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</si>
  <si>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</si>
  <si>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</si>
  <si>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</si>
  <si>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</si>
  <si>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</si>
  <si>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</si>
  <si>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</si>
  <si>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</si>
  <si>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</si>
  <si>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</si>
  <si>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</si>
  <si>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</si>
  <si>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</si>
  <si>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</si>
  <si>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</si>
  <si>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</si>
  <si>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</si>
  <si>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</si>
  <si>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</si>
  <si>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</si>
  <si>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</si>
  <si>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</si>
  <si>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</si>
  <si>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</si>
  <si>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</si>
  <si>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</si>
  <si>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</si>
  <si>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</si>
  <si>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</si>
  <si>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</si>
  <si>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</si>
  <si>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</si>
  <si>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</si>
  <si>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</si>
  <si>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</si>
  <si>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</si>
  <si>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</si>
  <si>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</si>
  <si>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</si>
  <si>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</si>
  <si>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</si>
  <si>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</si>
  <si>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</si>
  <si>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</si>
  <si>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</si>
  <si>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</si>
  <si>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</si>
  <si>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</si>
  <si>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</si>
  <si>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</si>
  <si>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</si>
  <si>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</si>
  <si>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</si>
  <si>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</si>
  <si>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</si>
  <si>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</si>
  <si>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</si>
  <si>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</si>
  <si>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</si>
  <si>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</si>
  <si>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</si>
  <si>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</si>
  <si>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</si>
  <si>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</si>
  <si>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</si>
  <si>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</si>
  <si>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</si>
  <si>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</si>
  <si>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</si>
  <si>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</si>
  <si>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</si>
  <si>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</si>
  <si>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</si>
  <si>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</si>
  <si>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</si>
  <si>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</si>
  <si>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</si>
  <si>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</si>
  <si>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</si>
  <si>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</si>
  <si>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</si>
  <si>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</si>
  <si>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</si>
  <si>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</si>
  <si>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</si>
  <si>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</si>
  <si>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</si>
  <si>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</si>
  <si>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</si>
  <si>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</si>
  <si>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</si>
  <si>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</si>
  <si>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</si>
  <si>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</si>
  <si>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</si>
  <si>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</si>
  <si>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</si>
  <si>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</si>
  <si>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</si>
  <si>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</si>
  <si>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</si>
  <si>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</si>
  <si>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</si>
  <si>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</si>
  <si>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</si>
  <si>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</si>
  <si>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</si>
  <si>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</si>
  <si>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</si>
  <si>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</si>
  <si>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</si>
  <si>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</si>
  <si>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</si>
  <si>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</si>
  <si>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</si>
  <si>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</si>
  <si>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</si>
  <si>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</si>
  <si>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</si>
  <si>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</si>
  <si>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</si>
  <si>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</si>
  <si>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</si>
  <si>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</si>
  <si>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</si>
  <si>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</si>
  <si>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</si>
  <si>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</si>
  <si>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</si>
  <si>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</si>
  <si>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</si>
  <si>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</si>
  <si>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</si>
  <si>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</si>
  <si>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</si>
  <si>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</si>
  <si>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</si>
  <si>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</si>
  <si>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</si>
  <si>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</si>
  <si>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</si>
  <si>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</si>
  <si>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</si>
  <si>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</si>
  <si>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</si>
  <si>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</si>
  <si>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</si>
  <si>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</si>
  <si>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</si>
  <si>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</si>
  <si>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</si>
  <si>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</si>
  <si>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</si>
  <si>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</si>
  <si>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</si>
  <si>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</si>
  <si>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</si>
  <si>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</si>
  <si>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</si>
  <si>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</si>
  <si>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</si>
  <si>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</si>
  <si>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</si>
  <si>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</si>
  <si>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</si>
  <si>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</si>
  <si>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</si>
  <si>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</si>
  <si>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</si>
  <si>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</si>
  <si>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</si>
  <si>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</si>
  <si>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</si>
  <si>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</si>
  <si>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</si>
  <si>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</si>
  <si>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</si>
  <si>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</si>
  <si>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</si>
  <si>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</si>
  <si>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</si>
  <si>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</si>
  <si>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</si>
  <si>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</si>
  <si>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</si>
  <si>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</si>
  <si>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</si>
  <si>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</si>
  <si>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</si>
  <si>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</si>
  <si>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</si>
  <si>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</si>
  <si>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</si>
  <si>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</si>
  <si>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</si>
  <si>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</si>
  <si>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</si>
  <si>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</si>
  <si>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</si>
  <si>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</si>
  <si>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</si>
  <si>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</si>
  <si>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</si>
  <si>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</si>
  <si>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</si>
  <si>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</si>
  <si>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</si>
  <si>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</si>
  <si>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</si>
  <si>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</si>
  <si>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</si>
  <si>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</si>
  <si>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</si>
  <si>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</si>
  <si>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</si>
  <si>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</si>
  <si>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</si>
  <si>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</si>
  <si>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</si>
  <si>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</si>
  <si>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</si>
  <si>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</si>
  <si>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</si>
  <si>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</si>
  <si>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</si>
  <si>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</si>
  <si>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</si>
  <si>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</si>
  <si>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</si>
  <si>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</si>
  <si>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</si>
  <si>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</si>
  <si>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</si>
  <si>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</si>
  <si>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</si>
  <si>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</si>
  <si>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</si>
  <si>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</si>
  <si>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</si>
  <si>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</si>
  <si>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</si>
  <si>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</si>
  <si>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</si>
  <si>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</si>
  <si>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</si>
  <si>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</si>
  <si>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</si>
  <si>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</si>
  <si>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</si>
  <si>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</si>
  <si>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</si>
  <si>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</si>
  <si>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</si>
  <si>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</si>
  <si>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</si>
  <si>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</si>
  <si>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</si>
  <si>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</si>
  <si>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</si>
  <si>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</si>
  <si>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</si>
  <si>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</si>
  <si>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</si>
  <si>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</si>
  <si>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</si>
  <si>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</si>
  <si>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</si>
  <si>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</si>
  <si>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</si>
  <si>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</si>
  <si>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</si>
  <si>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</si>
  <si>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</si>
  <si>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</si>
  <si>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</si>
  <si>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</si>
  <si>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</si>
  <si>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</si>
  <si>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</si>
  <si>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</si>
  <si>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</si>
  <si>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</si>
  <si>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</si>
  <si>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</si>
  <si>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</si>
  <si>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</si>
  <si>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</si>
  <si>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</si>
  <si>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</si>
  <si>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</si>
  <si>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</si>
  <si>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</si>
  <si>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</si>
  <si>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</si>
  <si>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</si>
  <si>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</si>
  <si>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</si>
  <si>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</si>
  <si>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</si>
  <si>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</si>
  <si>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</si>
  <si>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</si>
  <si>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</si>
  <si>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</si>
  <si>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</si>
  <si>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</si>
  <si>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</si>
  <si>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</si>
  <si>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</si>
  <si>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</si>
  <si>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</si>
  <si>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</si>
  <si>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</si>
  <si>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</si>
  <si>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</si>
  <si>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</si>
  <si>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</si>
  <si>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</si>
  <si>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</si>
  <si>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</si>
  <si>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</si>
  <si>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</si>
  <si>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</si>
  <si>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</si>
  <si>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</si>
  <si>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</si>
  <si>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</si>
  <si>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</si>
  <si>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</si>
  <si>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</si>
  <si>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</si>
  <si>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</si>
  <si>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</si>
  <si>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</si>
  <si>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</si>
  <si>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</si>
  <si>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</si>
  <si>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</si>
  <si>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</si>
  <si>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</si>
  <si>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</si>
  <si>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</si>
  <si>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</si>
  <si>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</si>
  <si>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</si>
  <si>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</si>
  <si>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</si>
  <si>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</si>
  <si>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</si>
  <si>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</si>
  <si>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</si>
  <si>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</si>
  <si>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</si>
  <si>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</si>
  <si>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</si>
  <si>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</si>
  <si>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</si>
  <si>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</si>
  <si>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</si>
  <si>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</si>
  <si>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</si>
  <si>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</si>
  <si>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</si>
  <si>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</si>
  <si>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</si>
  <si>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</si>
  <si>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</si>
  <si>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</si>
  <si>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</si>
  <si>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</si>
  <si>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</si>
  <si>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</si>
  <si>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</si>
  <si>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</si>
  <si>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</si>
  <si>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</si>
  <si>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</si>
  <si>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</si>
  <si>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</si>
  <si>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</si>
  <si>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</si>
  <si>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</si>
  <si>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</si>
  <si>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</si>
  <si>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</si>
  <si>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</si>
  <si>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</si>
  <si>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</si>
  <si>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</si>
  <si>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</si>
  <si>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</si>
  <si>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</si>
  <si>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</si>
  <si>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</si>
  <si>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</si>
  <si>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</si>
  <si>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</si>
  <si>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</si>
  <si>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</si>
  <si>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</si>
  <si>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</si>
  <si>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</si>
  <si>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</si>
  <si>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</si>
  <si>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</si>
  <si>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</si>
  <si>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</si>
  <si>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</si>
  <si>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</si>
  <si>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</si>
  <si>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</si>
  <si>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</si>
  <si>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</si>
  <si>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</si>
  <si>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</si>
  <si>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</si>
  <si>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</si>
  <si>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</si>
  <si>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</si>
  <si>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</si>
  <si>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</si>
  <si>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</si>
  <si>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</si>
  <si>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</si>
  <si>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</si>
  <si>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</si>
  <si>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</si>
  <si>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</si>
  <si>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</si>
  <si>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</si>
  <si>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</si>
  <si>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</si>
  <si>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</si>
  <si>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</si>
  <si>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</si>
  <si>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</si>
  <si>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</si>
  <si>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</si>
  <si>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</si>
  <si>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</si>
  <si>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</si>
  <si>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</si>
  <si>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</si>
  <si>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</si>
  <si>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</si>
  <si>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</si>
  <si>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</si>
  <si>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</si>
  <si>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</si>
  <si>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</si>
  <si>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</si>
  <si>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</si>
  <si>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</si>
  <si>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</si>
  <si>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</si>
  <si>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</si>
  <si>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</si>
  <si>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</si>
  <si>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</si>
  <si>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</si>
  <si>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</si>
  <si>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</si>
  <si>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</si>
  <si>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</si>
  <si>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</si>
  <si>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</si>
  <si>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</si>
  <si>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</si>
  <si>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</si>
  <si>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</si>
  <si>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</si>
  <si>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</si>
  <si>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</si>
  <si>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</si>
  <si>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</si>
  <si>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</si>
  <si>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</si>
  <si>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</si>
  <si>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</si>
  <si>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</si>
  <si>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</si>
  <si>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</si>
  <si>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</si>
  <si>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</si>
  <si>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</si>
  <si>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</si>
  <si>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</si>
  <si>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</si>
  <si>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</si>
  <si>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</si>
  <si>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</si>
  <si>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</si>
  <si>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</si>
  <si>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</si>
  <si>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</si>
  <si>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</si>
  <si>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</si>
  <si>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</si>
  <si>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</si>
  <si>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</si>
  <si>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</si>
  <si>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</si>
  <si>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</si>
  <si>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</si>
  <si>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</si>
  <si>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</si>
  <si>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</si>
  <si>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</si>
  <si>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</si>
  <si>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</si>
  <si>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</si>
  <si>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</si>
  <si>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</si>
  <si>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</si>
  <si>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</si>
  <si>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</si>
  <si>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</si>
  <si>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</si>
  <si>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</si>
  <si>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</si>
  <si>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</si>
  <si>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</si>
  <si>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</si>
  <si>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</si>
  <si>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</si>
  <si>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</si>
  <si>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</si>
  <si>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</si>
  <si>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</si>
  <si>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</si>
  <si>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</si>
  <si>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</si>
  <si>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</si>
  <si>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</si>
  <si>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</si>
  <si>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</si>
  <si>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</si>
  <si>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</si>
  <si>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</si>
  <si>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</si>
  <si>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</si>
  <si>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</si>
  <si>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</si>
  <si>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</si>
  <si>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</si>
  <si>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</si>
  <si>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</si>
  <si>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</si>
  <si>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</si>
  <si>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</si>
  <si>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</si>
  <si>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</si>
  <si>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</si>
  <si>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</si>
  <si>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</si>
  <si>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</si>
  <si>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</si>
  <si>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</si>
  <si>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</si>
  <si>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</si>
  <si>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</si>
  <si>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</si>
  <si>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</si>
  <si>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</si>
  <si>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</si>
  <si>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</si>
  <si>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</si>
  <si>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</si>
  <si>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</si>
  <si>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</si>
  <si>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</si>
  <si>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</si>
  <si>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</si>
  <si>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</si>
  <si>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</si>
  <si>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</si>
  <si>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</si>
  <si>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</si>
  <si>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</si>
  <si>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</si>
  <si>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</si>
  <si>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</si>
  <si>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</si>
  <si>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</si>
  <si>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</si>
  <si>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</si>
  <si>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</si>
  <si>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</si>
  <si>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</si>
  <si>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</si>
  <si>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</si>
  <si>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</si>
  <si>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</si>
  <si>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</si>
  <si>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</si>
  <si>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</si>
  <si>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</si>
  <si>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</si>
  <si>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</si>
  <si>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</si>
  <si>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</si>
  <si>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</si>
  <si>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</si>
  <si>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</si>
  <si>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</si>
  <si>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</si>
  <si>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</si>
  <si>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</si>
  <si>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</si>
  <si>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</si>
  <si>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</si>
  <si>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</si>
  <si>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</si>
  <si>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</si>
  <si>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</si>
  <si>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</si>
  <si>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</si>
  <si>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</si>
  <si>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</si>
  <si>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</si>
  <si>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</si>
  <si>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</si>
  <si>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</si>
  <si>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</si>
  <si>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</si>
  <si>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</si>
  <si>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</si>
  <si>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</si>
  <si>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</si>
  <si>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</si>
  <si>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</si>
  <si>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</si>
  <si>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</si>
  <si>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</si>
  <si>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</si>
  <si>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</si>
  <si>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</si>
  <si>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</si>
  <si>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</si>
  <si>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</si>
  <si>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</si>
  <si>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</si>
  <si>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</si>
  <si>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</si>
  <si>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</si>
  <si>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</si>
  <si>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</si>
  <si>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</si>
  <si>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</si>
  <si>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</si>
  <si>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</si>
  <si>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</si>
  <si>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</si>
  <si>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</si>
  <si>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</si>
  <si>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</si>
  <si>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</si>
  <si>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</si>
  <si>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</si>
  <si>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</si>
  <si>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</si>
  <si>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</si>
  <si>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</si>
  <si>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</si>
  <si>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</si>
  <si>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</si>
  <si>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</si>
  <si>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</si>
  <si>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</si>
  <si>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</si>
  <si>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</si>
  <si>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</si>
  <si>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</si>
  <si>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</si>
  <si>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</si>
  <si>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</si>
  <si>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</si>
  <si>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</si>
  <si>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</si>
  <si>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</si>
  <si>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</si>
  <si>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</si>
  <si>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</si>
  <si>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</si>
  <si>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</si>
  <si>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</si>
  <si>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</si>
  <si>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</si>
  <si>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</si>
  <si>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</si>
  <si>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</si>
  <si>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</si>
  <si>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</si>
  <si>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</si>
  <si>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</si>
  <si>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</si>
  <si>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</si>
  <si>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</si>
  <si>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</si>
  <si>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</si>
  <si>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</si>
  <si>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</si>
  <si>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</si>
  <si>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</si>
  <si>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</si>
  <si>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</si>
  <si>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</si>
  <si>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</si>
  <si>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</si>
  <si>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</si>
  <si>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</si>
  <si>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</si>
  <si>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</si>
  <si>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</si>
  <si>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</si>
  <si>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</si>
  <si>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</si>
  <si>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</si>
  <si>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</si>
  <si>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</si>
  <si>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</si>
  <si>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</si>
  <si>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</si>
  <si>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</si>
  <si>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</si>
  <si>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</si>
  <si>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</si>
  <si>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</si>
  <si>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</si>
  <si>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</si>
  <si>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</si>
  <si>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</si>
  <si>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</si>
  <si>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</si>
  <si>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</si>
  <si>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</si>
  <si>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</si>
  <si>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</si>
  <si>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</si>
  <si>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</si>
  <si>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</si>
  <si>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</si>
  <si>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</si>
  <si>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</si>
  <si>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</si>
  <si>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</si>
  <si>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</si>
  <si>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</si>
  <si>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</si>
  <si>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</si>
  <si>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</si>
  <si>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</si>
  <si>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</si>
  <si>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</si>
  <si>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</si>
  <si>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</si>
  <si>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</si>
  <si>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</si>
  <si>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</si>
  <si>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</si>
  <si>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</si>
  <si>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</si>
  <si>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</si>
  <si>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</si>
  <si>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</si>
  <si>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</si>
  <si>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</si>
  <si>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</si>
  <si>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</si>
  <si>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</si>
  <si>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</si>
  <si>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</si>
  <si>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</si>
  <si>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</si>
  <si>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</si>
  <si>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</si>
  <si>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</si>
  <si>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</si>
  <si>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</si>
  <si>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</si>
  <si>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</si>
  <si>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</si>
  <si>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</si>
  <si>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</si>
  <si>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</si>
  <si>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</si>
  <si>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</si>
  <si>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</si>
  <si>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</si>
  <si>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</si>
  <si>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</si>
  <si>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</si>
  <si>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</si>
  <si>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</si>
  <si>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</si>
  <si>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</si>
  <si>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</si>
  <si>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</si>
  <si>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</si>
  <si>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</si>
  <si>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</si>
  <si>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</si>
  <si>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</si>
  <si>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</si>
  <si>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</si>
  <si>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</si>
  <si>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</si>
  <si>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</si>
  <si>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</si>
  <si>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</si>
  <si>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</si>
  <si>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</si>
  <si>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</si>
  <si>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</si>
  <si>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</si>
  <si>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</si>
  <si>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</si>
  <si>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</si>
  <si>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</si>
  <si>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</si>
  <si>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</si>
  <si>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</si>
  <si>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</si>
  <si>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</si>
  <si>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</si>
  <si>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</si>
  <si>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</si>
  <si>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</si>
  <si>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</si>
  <si>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</si>
  <si>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</si>
  <si>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</si>
  <si>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</si>
  <si>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</si>
  <si>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</si>
  <si>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</si>
  <si>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</si>
  <si>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</si>
  <si>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</si>
  <si>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</si>
  <si>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</si>
  <si>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</si>
  <si>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</si>
  <si>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</si>
  <si>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</si>
  <si>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</si>
  <si>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</si>
  <si>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</si>
  <si>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</si>
  <si>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</si>
  <si>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</si>
  <si>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</si>
  <si>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</si>
  <si>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</si>
  <si>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</si>
  <si>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</si>
  <si>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</si>
  <si>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</si>
  <si>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</si>
  <si>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</si>
  <si>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</si>
  <si>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</si>
  <si>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</si>
  <si>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</si>
  <si>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</si>
  <si>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</si>
  <si>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</si>
  <si>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</si>
  <si>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</si>
  <si>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</si>
  <si>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</si>
  <si>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</si>
  <si>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</si>
  <si>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</si>
  <si>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</si>
  <si>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</si>
  <si>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</si>
  <si>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</si>
  <si>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</si>
  <si>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</si>
  <si>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</si>
  <si>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</si>
  <si>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</si>
  <si>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</si>
  <si>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</si>
  <si>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</si>
  <si>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</si>
  <si>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</si>
  <si>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</si>
  <si>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</si>
  <si>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</si>
  <si>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</si>
  <si>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</si>
  <si>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</si>
  <si>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</si>
  <si>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</si>
  <si>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</si>
  <si>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</si>
  <si>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</si>
  <si>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</si>
  <si>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</si>
  <si>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</si>
  <si>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</si>
  <si>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</si>
  <si>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</si>
  <si>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</si>
  <si>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</si>
  <si>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</si>
  <si>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</si>
  <si>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</si>
  <si>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</si>
  <si>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</si>
  <si>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</si>
  <si>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</si>
  <si>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</si>
  <si>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</si>
  <si>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</si>
  <si>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</si>
  <si>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</si>
  <si>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</si>
  <si>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</si>
  <si>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</si>
  <si>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</si>
  <si>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</si>
  <si>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</si>
  <si>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</si>
  <si>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</si>
  <si>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</si>
  <si>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</si>
  <si>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</si>
  <si>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</si>
  <si>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</si>
  <si>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</si>
  <si>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</si>
  <si>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</si>
  <si>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</si>
  <si>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</si>
  <si>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</si>
  <si>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</si>
  <si>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</si>
  <si>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</si>
  <si>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</si>
  <si>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</si>
  <si>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</si>
  <si>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</si>
  <si>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</si>
  <si>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</si>
  <si>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</si>
  <si>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</si>
  <si>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</si>
  <si>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</si>
  <si>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</si>
  <si>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</si>
  <si>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</si>
  <si>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</si>
  <si>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</si>
  <si>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</si>
  <si>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</si>
  <si>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</si>
  <si>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</si>
  <si>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</si>
  <si>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</si>
  <si>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</si>
  <si>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</si>
  <si>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</si>
  <si>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</si>
  <si>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</si>
  <si>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</si>
  <si>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</si>
  <si>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</si>
  <si>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</si>
  <si>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</si>
  <si>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</si>
  <si>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</si>
  <si>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</si>
  <si>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</si>
  <si>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</si>
  <si>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</si>
  <si>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</si>
  <si>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</si>
  <si>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</si>
  <si>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</si>
  <si>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</si>
  <si>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</si>
  <si>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</si>
  <si>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</si>
  <si>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</si>
  <si>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</si>
  <si>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</si>
  <si>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</si>
  <si>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</si>
  <si>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</si>
  <si>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</si>
  <si>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</si>
  <si>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</si>
  <si>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</si>
  <si>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</si>
  <si>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</si>
  <si>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</si>
  <si>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</si>
  <si>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</si>
  <si>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</si>
  <si>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</si>
  <si>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</si>
  <si>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</si>
  <si>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</si>
  <si>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</si>
  <si>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</si>
  <si>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</si>
  <si>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</si>
  <si>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</si>
  <si>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</si>
  <si>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</si>
  <si>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</si>
  <si>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</si>
  <si>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</si>
  <si>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</si>
  <si>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</si>
  <si>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</si>
  <si>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</si>
  <si>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</si>
  <si>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</si>
  <si>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</si>
  <si>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</si>
  <si>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</si>
  <si>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</si>
  <si>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</si>
  <si>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</si>
  <si>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</si>
  <si>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</si>
  <si>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</si>
  <si>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</si>
  <si>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</si>
  <si>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</si>
  <si>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</si>
  <si>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</si>
  <si>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</si>
  <si>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</si>
  <si>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</si>
  <si>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</si>
  <si>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</si>
  <si>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</si>
  <si>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</si>
  <si>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</si>
  <si>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</si>
  <si>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</si>
  <si>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</si>
  <si>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</si>
  <si>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</si>
  <si>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</si>
  <si>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</si>
  <si>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</si>
  <si>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</si>
  <si>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</si>
  <si>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</si>
  <si>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</si>
  <si>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</si>
  <si>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</si>
  <si>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</si>
  <si>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</si>
  <si>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</si>
  <si>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</si>
  <si>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</si>
  <si>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</si>
  <si>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</si>
  <si>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</si>
  <si>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</si>
  <si>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</si>
  <si>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</si>
  <si>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</si>
  <si>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</si>
  <si>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</si>
  <si>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</si>
  <si>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</si>
  <si>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</si>
  <si>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</si>
  <si>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</si>
  <si>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</si>
  <si>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</si>
  <si>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</si>
  <si>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</si>
  <si>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</si>
  <si>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</si>
  <si>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</si>
  <si>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</si>
  <si>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</si>
  <si>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</si>
  <si>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</si>
  <si>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</si>
  <si>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</si>
  <si>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</si>
  <si>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</si>
  <si>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</si>
  <si>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</si>
  <si>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</si>
  <si>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</si>
  <si>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</si>
  <si>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</si>
  <si>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</si>
  <si>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</si>
  <si>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</si>
  <si>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</si>
  <si>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</si>
  <si>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</si>
  <si>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</si>
  <si>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</si>
  <si>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</si>
  <si>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</si>
  <si>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</si>
  <si>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</si>
  <si>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</si>
  <si>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</si>
  <si>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</si>
  <si>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</si>
  <si>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</si>
  <si>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</si>
  <si>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</si>
  <si>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</si>
  <si>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</si>
  <si>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</si>
  <si>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</si>
  <si>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</si>
  <si>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</si>
  <si>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</si>
  <si>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</si>
  <si>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</si>
  <si>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</si>
  <si>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</si>
  <si>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</si>
  <si>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</si>
  <si>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</si>
  <si>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</si>
  <si>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</si>
  <si>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</si>
  <si>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</si>
  <si>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</si>
  <si>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</si>
  <si>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</si>
  <si>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</si>
  <si>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</si>
  <si>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</si>
  <si>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</si>
  <si>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</si>
  <si>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</si>
  <si>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</si>
  <si>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</si>
  <si>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</si>
  <si>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</si>
  <si>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</si>
  <si>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</si>
  <si>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</si>
  <si>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</si>
  <si>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</si>
  <si>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</si>
  <si>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</si>
  <si>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</si>
  <si>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</si>
  <si>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</si>
  <si>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</si>
  <si>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</si>
  <si>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</si>
  <si>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</si>
  <si>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</si>
  <si>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</si>
  <si>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</si>
  <si>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</si>
  <si>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</si>
  <si>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</si>
  <si>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</si>
  <si>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</si>
  <si>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</si>
  <si>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</si>
  <si>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</si>
  <si>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</si>
  <si>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</si>
  <si>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</si>
  <si>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</si>
  <si>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</si>
  <si>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</si>
  <si>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</si>
  <si>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</si>
  <si>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</si>
  <si>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</si>
  <si>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</si>
  <si>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</si>
  <si>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</si>
  <si>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</si>
  <si>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</si>
  <si>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</si>
  <si>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</si>
  <si>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</si>
  <si>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</si>
  <si>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</si>
  <si>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</si>
  <si>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</si>
  <si>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</si>
  <si>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</si>
  <si>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</si>
  <si>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</si>
  <si>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</si>
  <si>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</si>
  <si>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</si>
  <si>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</si>
  <si>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</si>
  <si>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</si>
  <si>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</si>
  <si>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</si>
  <si>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</si>
  <si>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</si>
  <si>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</si>
  <si>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</si>
  <si>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</si>
  <si>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</si>
  <si>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</si>
  <si>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</si>
  <si>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</si>
  <si>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</si>
  <si>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</si>
  <si>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</si>
  <si>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</si>
  <si>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</si>
  <si>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</si>
  <si>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</si>
  <si>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</si>
  <si>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</si>
  <si>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</si>
  <si>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</si>
  <si>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</si>
  <si>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</si>
  <si>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</si>
  <si>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</si>
  <si>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</si>
  <si>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</si>
  <si>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</si>
  <si>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</si>
  <si>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</si>
  <si>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</si>
  <si>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</si>
  <si>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</si>
  <si>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</si>
  <si>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</si>
  <si>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</si>
  <si>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</si>
  <si>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</si>
  <si>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</si>
  <si>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</si>
  <si>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</si>
  <si>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</si>
  <si>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</si>
  <si>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</si>
  <si>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</si>
  <si>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</si>
  <si>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</si>
  <si>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</si>
  <si>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</si>
  <si>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</si>
  <si>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</si>
  <si>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</si>
  <si>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</si>
  <si>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</si>
  <si>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</si>
  <si>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</si>
  <si>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</si>
  <si>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</si>
  <si>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</si>
  <si>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</si>
  <si>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</si>
  <si>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</si>
  <si>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</si>
  <si>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</si>
  <si>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</si>
  <si>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</si>
  <si>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</si>
  <si>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</si>
  <si>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</si>
  <si>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</si>
  <si>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</si>
  <si>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</si>
  <si>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</si>
  <si>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</si>
  <si>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</si>
  <si>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</si>
  <si>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</si>
  <si>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</si>
  <si>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</si>
  <si>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</si>
  <si>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</si>
  <si>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</si>
  <si>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</si>
  <si>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</si>
  <si>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</si>
  <si>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</si>
  <si>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</si>
  <si>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</si>
  <si>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</si>
  <si>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</si>
  <si>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</si>
  <si>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</si>
  <si>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</si>
  <si>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</si>
  <si>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</si>
  <si>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</si>
  <si>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</si>
  <si>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</si>
  <si>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</si>
  <si>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</si>
  <si>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</si>
  <si>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</si>
  <si>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</si>
  <si>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</si>
  <si>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</si>
  <si>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</si>
  <si>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</si>
  <si>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</si>
  <si>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</si>
  <si>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</si>
  <si>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</si>
  <si>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</si>
  <si>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</si>
  <si>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</si>
  <si>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</si>
  <si>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</si>
  <si>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</si>
  <si>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</si>
  <si>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</si>
  <si>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</si>
  <si>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</si>
  <si>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</si>
  <si>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</si>
  <si>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</si>
  <si>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</si>
  <si>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</si>
  <si>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</si>
  <si>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</si>
  <si>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</si>
  <si>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</si>
  <si>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</si>
  <si>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</si>
  <si>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</si>
  <si>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</si>
  <si>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</si>
  <si>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</si>
  <si>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</si>
  <si>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</si>
  <si>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</si>
  <si>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</si>
  <si>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</si>
  <si>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</si>
  <si>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</si>
  <si>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</si>
  <si>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</si>
  <si>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</si>
  <si>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</si>
  <si>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</si>
  <si>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</si>
  <si>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</si>
  <si>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</si>
  <si>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</si>
  <si>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</si>
  <si>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</si>
  <si>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</si>
  <si>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</si>
  <si>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</si>
  <si>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</si>
  <si>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</si>
  <si>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</si>
  <si>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</si>
  <si>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</si>
  <si>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</si>
  <si>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</si>
  <si>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</si>
  <si>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</si>
  <si>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</si>
  <si>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</si>
  <si>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</si>
  <si>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</si>
  <si>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</si>
  <si>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</si>
  <si>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</si>
  <si>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</si>
  <si>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</si>
  <si>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</si>
  <si>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</si>
  <si>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</si>
  <si>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</si>
  <si>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</si>
  <si>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</si>
  <si>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</si>
  <si>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</si>
  <si>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</si>
  <si>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</si>
  <si>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</si>
  <si>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</si>
  <si>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</si>
  <si>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</si>
  <si>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</si>
  <si>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</si>
  <si>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</si>
  <si>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</si>
  <si>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</si>
  <si>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</si>
  <si>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</si>
  <si>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</si>
  <si>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</si>
  <si>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</si>
  <si>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</si>
  <si>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</si>
  <si>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</si>
  <si>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</si>
  <si>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</si>
  <si>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</si>
  <si>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</si>
  <si>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</si>
  <si>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</si>
  <si>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</si>
  <si>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</si>
  <si>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</si>
  <si>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</si>
  <si>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</si>
  <si>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</si>
  <si>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</si>
  <si>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</si>
  <si>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</si>
  <si>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</si>
  <si>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</si>
  <si>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</si>
  <si>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</si>
  <si>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</si>
  <si>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</si>
  <si>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</si>
  <si>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</si>
  <si>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</si>
  <si>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</si>
  <si>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</si>
  <si>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</si>
  <si>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</si>
  <si>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</si>
  <si>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</si>
  <si>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</si>
  <si>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</si>
  <si>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</si>
  <si>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</si>
  <si>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</si>
  <si>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</si>
  <si>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</si>
  <si>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</si>
  <si>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</si>
  <si>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</si>
  <si>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</si>
  <si>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</si>
  <si>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</si>
  <si>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</si>
  <si>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</si>
  <si>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</si>
  <si>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</si>
  <si>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</si>
  <si>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</si>
  <si>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</si>
  <si>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</si>
  <si>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</si>
  <si>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</si>
  <si>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</si>
  <si>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</si>
  <si>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</si>
  <si>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</si>
  <si>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</si>
  <si>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</si>
  <si>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</si>
  <si>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</si>
  <si>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</si>
  <si>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</si>
  <si>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</si>
  <si>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</si>
  <si>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</si>
  <si>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</si>
  <si>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</si>
  <si>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</si>
  <si>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</si>
  <si>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</si>
  <si>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</si>
  <si>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</si>
  <si>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</si>
  <si>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</si>
  <si>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</si>
  <si>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</si>
  <si>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</si>
  <si>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</si>
  <si>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</si>
  <si>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</si>
  <si>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</si>
  <si>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</si>
  <si>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</si>
  <si>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</si>
  <si>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</si>
  <si>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</si>
  <si>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</si>
  <si>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</si>
  <si>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</si>
  <si>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</si>
  <si>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</si>
  <si>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</si>
  <si>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</si>
  <si>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</si>
  <si>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</si>
  <si>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</si>
  <si>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</si>
  <si>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</si>
  <si>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</si>
  <si>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</si>
  <si>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</si>
  <si>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</si>
  <si>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</si>
  <si>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</si>
  <si>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</si>
  <si>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</si>
  <si>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</si>
  <si>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</si>
  <si>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</si>
  <si>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</si>
  <si>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</si>
  <si>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</si>
  <si>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</si>
  <si>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</si>
  <si>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</si>
  <si>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</si>
  <si>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</si>
  <si>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</si>
  <si>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</si>
  <si>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</si>
  <si>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</si>
  <si>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</si>
  <si>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</si>
  <si>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</si>
  <si>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</si>
  <si>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</si>
  <si>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</si>
  <si>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</si>
  <si>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</si>
  <si>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</si>
  <si>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</si>
  <si>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</si>
  <si>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</si>
  <si>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</si>
  <si>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</si>
  <si>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</si>
  <si>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</si>
  <si>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</si>
  <si>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</si>
  <si>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</si>
  <si>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</si>
  <si>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</si>
  <si>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</si>
  <si>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</si>
  <si>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</si>
  <si>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</si>
  <si>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</si>
  <si>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</si>
  <si>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</si>
  <si>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</si>
  <si>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</si>
  <si>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</si>
  <si>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</si>
  <si>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</si>
  <si>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</si>
  <si>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</si>
  <si>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</si>
  <si>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</si>
  <si>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</si>
  <si>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</si>
  <si>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</si>
  <si>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</si>
  <si>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</si>
  <si>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</si>
  <si>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</si>
  <si>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</si>
  <si>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</si>
  <si>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</si>
  <si>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</si>
  <si>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</si>
  <si>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</si>
  <si>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</si>
  <si>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</si>
  <si>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</si>
  <si>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</si>
  <si>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</si>
  <si>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</si>
  <si>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</si>
  <si>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</si>
  <si>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</si>
  <si>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</si>
  <si>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</si>
  <si>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</si>
  <si>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</si>
  <si>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</si>
  <si>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</si>
  <si>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</si>
  <si>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</si>
  <si>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</si>
  <si>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</si>
  <si>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</si>
  <si>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</si>
  <si>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</si>
  <si>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</si>
  <si>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</si>
  <si>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</si>
  <si>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</si>
  <si>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</si>
  <si>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</si>
  <si>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</si>
  <si>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</si>
  <si>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</si>
  <si>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</si>
  <si>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</si>
  <si>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</si>
  <si>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</si>
  <si>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</si>
  <si>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</si>
  <si>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</si>
  <si>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</si>
  <si>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</si>
  <si>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</si>
  <si>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</si>
  <si>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</si>
  <si>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</si>
  <si>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</si>
  <si>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</si>
  <si>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</si>
  <si>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</si>
  <si>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</si>
  <si>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</si>
  <si>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</si>
  <si>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</si>
  <si>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</si>
  <si>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</si>
  <si>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</si>
  <si>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</si>
  <si>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</si>
  <si>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</si>
  <si>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</si>
  <si>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</si>
  <si>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</si>
  <si>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</si>
  <si>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</si>
  <si>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</si>
  <si>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</si>
  <si>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</si>
  <si>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</si>
  <si>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</si>
  <si>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</si>
  <si>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</si>
  <si>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</si>
  <si>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</si>
  <si>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</si>
  <si>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</si>
  <si>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</si>
  <si>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</si>
  <si>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</si>
  <si>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</si>
  <si>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</si>
  <si>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</si>
  <si>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</si>
  <si>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</si>
  <si>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</si>
  <si>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</si>
  <si>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</si>
  <si>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</si>
  <si>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</si>
  <si>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</si>
  <si>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</si>
  <si>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</si>
  <si>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</si>
  <si>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</si>
  <si>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</si>
  <si>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</si>
  <si>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</si>
  <si>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</si>
  <si>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</si>
  <si>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</si>
  <si>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</si>
  <si>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</si>
  <si>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</si>
  <si>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</si>
  <si>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</si>
  <si>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</si>
  <si>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</si>
  <si>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</si>
  <si>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</si>
  <si>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</si>
  <si>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</si>
  <si>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</si>
  <si>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</si>
  <si>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</si>
  <si>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</si>
  <si>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</si>
  <si>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</si>
  <si>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</si>
  <si>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</si>
  <si>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</si>
  <si>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</si>
  <si>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</si>
  <si>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</si>
  <si>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</si>
  <si>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</si>
  <si>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</si>
  <si>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</si>
  <si>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</si>
  <si>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</si>
  <si>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</si>
  <si>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</si>
  <si>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</si>
  <si>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</si>
  <si>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</si>
  <si>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</si>
  <si>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</si>
  <si>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</si>
  <si>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</si>
  <si>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</si>
  <si>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</si>
  <si>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</si>
  <si>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</si>
  <si>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</si>
  <si>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</si>
  <si>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</si>
  <si>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</si>
  <si>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</si>
  <si>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</si>
  <si>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</si>
  <si>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</si>
  <si>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</si>
  <si>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</si>
  <si>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</si>
  <si>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</si>
  <si>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</si>
  <si>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</si>
  <si>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</si>
  <si>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</si>
  <si>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</si>
  <si>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</si>
  <si>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</si>
  <si>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</si>
  <si>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</si>
  <si>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</si>
  <si>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</si>
  <si>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</si>
  <si>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</si>
  <si>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</si>
  <si>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</si>
  <si>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</si>
  <si>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</si>
  <si>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</si>
  <si>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</si>
  <si>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</si>
  <si>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</si>
  <si>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</si>
  <si>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</si>
  <si>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</si>
  <si>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</si>
  <si>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</si>
  <si>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</si>
  <si>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</si>
  <si>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</si>
  <si>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</si>
  <si>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</si>
  <si>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</si>
  <si>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</si>
  <si>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</si>
  <si>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</si>
  <si>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</si>
  <si>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</si>
  <si>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</si>
  <si>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</si>
  <si>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</si>
  <si>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</si>
  <si>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</si>
  <si>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</si>
  <si>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</si>
  <si>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</si>
  <si>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</si>
  <si>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</si>
  <si>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</si>
  <si>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</si>
  <si>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</si>
  <si>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</si>
  <si>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</si>
  <si>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</si>
  <si>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</si>
  <si>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</si>
  <si>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</si>
  <si>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</si>
  <si>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</si>
  <si>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</si>
  <si>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</si>
  <si>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</si>
  <si>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</si>
  <si>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</si>
  <si>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</si>
  <si>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</si>
  <si>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</si>
  <si>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</si>
  <si>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</si>
  <si>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</si>
  <si>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</si>
  <si>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</si>
  <si>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</si>
  <si>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</si>
  <si>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</si>
  <si>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</si>
  <si>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</si>
  <si>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</si>
  <si>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</si>
  <si>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</si>
  <si>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</si>
  <si>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</si>
  <si>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</si>
  <si>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</si>
  <si>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</si>
  <si>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</si>
  <si>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</si>
  <si>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</si>
  <si>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</si>
  <si>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</si>
  <si>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</si>
  <si>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</si>
  <si>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</si>
  <si>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</si>
  <si>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</si>
  <si>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</si>
  <si>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</si>
  <si>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</si>
  <si>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</si>
  <si>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</si>
  <si>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</si>
  <si>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</si>
  <si>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</si>
  <si>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</si>
  <si>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</si>
  <si>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</si>
  <si>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</si>
  <si>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</si>
  <si>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</si>
  <si>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</si>
  <si>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</si>
  <si>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</si>
  <si>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</si>
  <si>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</si>
  <si>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</si>
  <si>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</si>
  <si>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</si>
  <si>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</si>
  <si>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</si>
  <si>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</si>
  <si>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</si>
  <si>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</si>
  <si>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</si>
  <si>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</si>
  <si>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</si>
  <si>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</si>
  <si>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</si>
  <si>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</si>
  <si>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</si>
  <si>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</si>
  <si>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</si>
  <si>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</si>
  <si>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</si>
  <si>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</si>
  <si>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</si>
  <si>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</si>
  <si>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</si>
  <si>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</si>
  <si>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</si>
  <si>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</si>
  <si>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</si>
  <si>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</si>
  <si>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</si>
  <si>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</si>
  <si>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</si>
  <si>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</si>
  <si>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</si>
  <si>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</si>
  <si>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</si>
  <si>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</si>
  <si>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</si>
  <si>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</si>
  <si>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</si>
  <si>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</si>
  <si>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</si>
  <si>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</si>
  <si>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</si>
  <si>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</si>
  <si>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</si>
  <si>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</si>
  <si>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</si>
  <si>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</si>
  <si>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</si>
  <si>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</si>
  <si>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</si>
  <si>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</si>
  <si>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</si>
  <si>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</si>
  <si>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</si>
  <si>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</si>
  <si>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</si>
  <si>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</si>
  <si>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</si>
  <si>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</si>
  <si>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</si>
  <si>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</si>
  <si>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</si>
  <si>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</si>
  <si>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</si>
  <si>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</si>
  <si>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</si>
  <si>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</si>
  <si>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</si>
  <si>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</si>
  <si>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</si>
  <si>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</si>
  <si>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</si>
  <si>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</si>
  <si>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</si>
  <si>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</si>
  <si>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</si>
  <si>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</si>
  <si>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</si>
  <si>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</si>
  <si>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</si>
  <si>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</si>
  <si>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</si>
  <si>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</si>
  <si>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</si>
  <si>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</si>
  <si>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</si>
  <si>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</si>
  <si>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</si>
  <si>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</si>
  <si>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</si>
  <si>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</si>
  <si>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</si>
  <si>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</si>
  <si>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</si>
  <si>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</si>
  <si>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</si>
  <si>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</si>
  <si>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</si>
  <si>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</si>
  <si>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</si>
  <si>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</si>
  <si>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</si>
  <si>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</si>
  <si>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</si>
  <si>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</si>
  <si>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</si>
  <si>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</si>
  <si>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</si>
  <si>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</si>
  <si>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</si>
  <si>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</si>
  <si>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</si>
  <si>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</si>
  <si>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</si>
  <si>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</si>
  <si>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</si>
  <si>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</si>
  <si>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</si>
  <si>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</si>
  <si>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</si>
  <si>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</si>
  <si>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</si>
  <si>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</si>
  <si>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</si>
  <si>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</si>
  <si>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</si>
  <si>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</si>
  <si>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</si>
  <si>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</si>
  <si>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</si>
  <si>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</si>
  <si>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</si>
  <si>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</si>
  <si>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</si>
  <si>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</si>
  <si>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</si>
  <si>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</si>
  <si>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</si>
  <si>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</si>
  <si>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</si>
  <si>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</si>
  <si>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</si>
  <si>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</si>
  <si>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</si>
  <si>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</si>
  <si>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</si>
  <si>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</si>
  <si>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</si>
  <si>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</si>
  <si>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</si>
  <si>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</si>
  <si>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</si>
  <si>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</si>
  <si>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</si>
  <si>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</si>
  <si>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</si>
  <si>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</si>
  <si>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</si>
  <si>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</si>
  <si>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</si>
  <si>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</si>
  <si>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</si>
  <si>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</si>
  <si>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</si>
  <si>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</si>
  <si>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</si>
  <si>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</si>
  <si>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</si>
  <si>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</si>
  <si>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</si>
  <si>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</si>
  <si>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</si>
  <si>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</si>
  <si>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</si>
  <si>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</si>
  <si>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</si>
  <si>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</si>
  <si>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</si>
  <si>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</si>
  <si>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</si>
  <si>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</si>
  <si>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</si>
  <si>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</si>
  <si>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</si>
  <si>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</si>
  <si>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</si>
  <si>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</si>
  <si>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</si>
  <si>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</si>
  <si>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</si>
  <si>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</si>
  <si>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</si>
  <si>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</si>
  <si>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</si>
  <si>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</si>
  <si>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</si>
  <si>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</si>
  <si>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</si>
  <si>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</si>
  <si>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</si>
  <si>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</si>
  <si>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</si>
  <si>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</si>
  <si>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</si>
  <si>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</si>
  <si>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</si>
  <si>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</si>
  <si>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</si>
  <si>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</si>
  <si>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</si>
  <si>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</si>
  <si>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</si>
  <si>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</si>
  <si>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</si>
  <si>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</si>
  <si>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</si>
  <si>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</si>
  <si>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</si>
  <si>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</si>
  <si>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</si>
  <si>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</si>
  <si>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</si>
  <si>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</si>
  <si>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</si>
  <si>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</si>
  <si>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</si>
  <si>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</si>
  <si>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</si>
  <si>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</si>
  <si>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</si>
  <si>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</si>
  <si>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</si>
  <si>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</si>
  <si>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</si>
  <si>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</si>
  <si>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</si>
  <si>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</si>
  <si>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</si>
  <si>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</si>
  <si>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</si>
  <si>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</si>
  <si>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</si>
  <si>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</si>
  <si>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</si>
  <si>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</si>
  <si>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</si>
  <si>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</si>
  <si>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</si>
  <si>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</si>
  <si>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</si>
  <si>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</si>
  <si>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</si>
  <si>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</si>
  <si>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</si>
  <si>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</si>
  <si>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</si>
  <si>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</si>
  <si>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</si>
  <si>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</si>
  <si>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</si>
  <si>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</si>
  <si>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</si>
  <si>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</si>
  <si>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</si>
  <si>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</si>
  <si>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</si>
  <si>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</si>
  <si>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</si>
  <si>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</si>
  <si>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</si>
  <si>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</si>
  <si>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</si>
  <si>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</si>
  <si>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</si>
  <si>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</si>
  <si>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</si>
  <si>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</si>
  <si>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</si>
  <si>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</si>
  <si>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</si>
  <si>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</si>
  <si>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</si>
  <si>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</si>
  <si>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</si>
  <si>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</si>
  <si>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</si>
  <si>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</si>
  <si>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</si>
  <si>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</si>
  <si>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</si>
  <si>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</si>
  <si>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</si>
  <si>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</si>
  <si>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</si>
  <si>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</si>
  <si>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</si>
  <si>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</si>
  <si>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</si>
  <si>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</si>
  <si>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</si>
  <si>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</si>
  <si>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</si>
  <si>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</si>
  <si>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</si>
  <si>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</si>
  <si>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</si>
  <si>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</si>
  <si>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</si>
  <si>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</si>
  <si>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</si>
  <si>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</si>
  <si>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</si>
  <si>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</si>
  <si>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</si>
  <si>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</si>
  <si>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</si>
  <si>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</si>
  <si>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</si>
  <si>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</si>
  <si>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</si>
  <si>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</si>
  <si>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</si>
  <si>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</si>
  <si>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</si>
  <si>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</si>
  <si>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</si>
  <si>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</si>
  <si>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</si>
  <si>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</si>
  <si>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</si>
  <si>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</si>
  <si>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</si>
  <si>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</si>
  <si>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</si>
  <si>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</si>
  <si>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</si>
  <si>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</si>
  <si>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</si>
  <si>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</si>
  <si>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</si>
  <si>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</si>
  <si>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</si>
  <si>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</si>
  <si>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</si>
  <si>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</si>
  <si>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</si>
  <si>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</si>
  <si>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</si>
  <si>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</si>
  <si>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</si>
  <si>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</si>
  <si>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</si>
  <si>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</si>
  <si>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</si>
  <si>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</si>
  <si>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</si>
  <si>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</si>
  <si>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</si>
  <si>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</si>
  <si>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</si>
  <si>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</si>
  <si>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</si>
  <si>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</si>
  <si>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</si>
  <si>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</si>
  <si>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</si>
  <si>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</si>
  <si>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</si>
  <si>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</si>
  <si>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</si>
  <si>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</si>
  <si>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</si>
  <si>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</si>
  <si>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</si>
  <si>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</si>
  <si>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</si>
  <si>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</si>
  <si>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</si>
  <si>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</si>
  <si>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</si>
  <si>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</si>
  <si>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</si>
  <si>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</si>
  <si>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</si>
  <si>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</si>
  <si>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</si>
  <si>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</si>
  <si>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</si>
  <si>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</si>
  <si>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</si>
  <si>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</si>
  <si>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</si>
  <si>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</si>
  <si>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</si>
  <si>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</si>
  <si>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</si>
  <si>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</si>
  <si>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</si>
  <si>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</si>
  <si>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</si>
  <si>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</si>
  <si>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</si>
  <si>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</si>
  <si>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</si>
  <si>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</si>
  <si>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</si>
  <si>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</si>
  <si>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</si>
  <si>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</si>
  <si>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</si>
  <si>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</si>
  <si>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</si>
  <si>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</si>
  <si>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</si>
  <si>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</si>
  <si>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</si>
  <si>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</si>
  <si>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</si>
  <si>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</si>
  <si>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</si>
  <si>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</si>
  <si>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</si>
  <si>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</si>
  <si>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</si>
  <si>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</si>
  <si>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</si>
  <si>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</si>
  <si>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</si>
  <si>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</si>
  <si>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</si>
  <si>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</si>
  <si>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</si>
  <si>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</si>
  <si>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</si>
  <si>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</si>
  <si>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</si>
  <si>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</si>
  <si>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</si>
  <si>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</si>
  <si>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</si>
  <si>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</si>
  <si>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</si>
  <si>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</si>
  <si>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</si>
  <si>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</si>
  <si>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</si>
  <si>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</si>
  <si>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</si>
  <si>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</si>
  <si>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</si>
  <si>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</si>
  <si>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</si>
  <si>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</si>
  <si>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</si>
  <si>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</si>
  <si>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</si>
  <si>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</si>
  <si>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</si>
  <si>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</si>
  <si>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</si>
  <si>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</si>
  <si>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</si>
  <si>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</si>
  <si>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</si>
  <si>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</si>
  <si>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</si>
  <si>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</si>
  <si>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</si>
  <si>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</si>
  <si>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</si>
  <si>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</si>
  <si>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</si>
  <si>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</si>
  <si>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</si>
  <si>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</si>
  <si>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</si>
  <si>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</si>
  <si>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</si>
  <si>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</si>
  <si>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</si>
  <si>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</si>
  <si>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</si>
  <si>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</si>
  <si>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</si>
  <si>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</si>
  <si>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</si>
  <si>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</si>
  <si>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</si>
  <si>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</si>
  <si>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</si>
  <si>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</si>
  <si>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</si>
  <si>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</si>
  <si>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</si>
  <si>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</si>
  <si>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</si>
  <si>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</si>
  <si>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</si>
  <si>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</si>
  <si>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</si>
  <si>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</si>
  <si>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</si>
  <si>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</si>
  <si>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</si>
  <si>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</si>
  <si>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</si>
  <si>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</si>
  <si>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</si>
  <si>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</si>
  <si>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</si>
  <si>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</si>
  <si>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</si>
  <si>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</si>
  <si>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</si>
  <si>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</si>
  <si>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</si>
  <si>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</si>
  <si>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</si>
  <si>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</si>
  <si>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</si>
  <si>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</si>
  <si>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</si>
  <si>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</si>
  <si>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</si>
  <si>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</si>
  <si>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</si>
  <si>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</si>
  <si>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</si>
  <si>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</si>
  <si>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</si>
  <si>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</si>
  <si>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</si>
  <si>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</si>
  <si>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</si>
  <si>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</si>
  <si>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</si>
  <si>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</si>
  <si>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</si>
  <si>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</si>
  <si>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</si>
  <si>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</si>
  <si>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</si>
  <si>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</si>
  <si>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</si>
  <si>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</si>
  <si>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</si>
  <si>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</si>
  <si>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</si>
  <si>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</si>
  <si>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</si>
  <si>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</si>
  <si>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</si>
  <si>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</si>
  <si>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</si>
  <si>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</si>
  <si>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</si>
  <si>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</si>
  <si>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</si>
  <si>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</si>
  <si>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</si>
  <si>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</si>
  <si>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</si>
  <si>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</si>
  <si>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</si>
  <si>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</si>
  <si>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</si>
  <si>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</si>
  <si>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</si>
  <si>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</si>
  <si>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</si>
  <si>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</si>
  <si>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</si>
  <si>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</si>
  <si>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</si>
  <si>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</si>
  <si>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</si>
  <si>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</si>
  <si>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</si>
  <si>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</si>
  <si>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</si>
  <si>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</si>
  <si>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</si>
  <si>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</si>
  <si>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</si>
  <si>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</si>
  <si>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</si>
  <si>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</si>
  <si>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</si>
  <si>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</si>
  <si>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</si>
  <si>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</si>
  <si>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</si>
  <si>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</si>
  <si>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</si>
  <si>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</si>
  <si>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</si>
  <si>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</si>
  <si>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</si>
  <si>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</si>
  <si>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</si>
  <si>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</si>
  <si>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</si>
  <si>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</si>
  <si>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</si>
  <si>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</si>
  <si>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</si>
  <si>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</si>
  <si>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</si>
  <si>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</si>
  <si>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</si>
  <si>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</si>
  <si>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</si>
  <si>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</si>
  <si>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</si>
  <si>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</si>
  <si>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</si>
  <si>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</si>
  <si>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</si>
  <si>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</si>
  <si>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</si>
  <si>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</si>
  <si>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</si>
  <si>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</si>
  <si>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</si>
  <si>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</si>
  <si>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</si>
  <si>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</si>
  <si>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</si>
  <si>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</si>
  <si>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</si>
  <si>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</si>
  <si>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</si>
  <si>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</si>
  <si>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</si>
  <si>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</si>
  <si>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</si>
  <si>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</si>
  <si>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</si>
  <si>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</si>
  <si>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</si>
  <si>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</si>
  <si>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</si>
  <si>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</si>
  <si>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</si>
  <si>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</si>
  <si>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</si>
  <si>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</si>
  <si>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</si>
  <si>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</si>
  <si>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</si>
  <si>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</si>
  <si>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</si>
  <si>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</si>
  <si>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</si>
  <si>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</si>
  <si>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</si>
  <si>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</si>
  <si>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</si>
  <si>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</si>
  <si>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</si>
  <si>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</si>
  <si>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</si>
  <si>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</si>
  <si>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</si>
  <si>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</si>
  <si>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</si>
  <si>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</si>
  <si>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</si>
  <si>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</si>
  <si>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</si>
  <si>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</si>
  <si>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</si>
  <si>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</si>
  <si>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</si>
  <si>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</si>
  <si>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</si>
  <si>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</si>
  <si>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</si>
  <si>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</si>
  <si>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</si>
  <si>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</si>
  <si>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</si>
  <si>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</si>
  <si>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</si>
  <si>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</si>
  <si>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</si>
  <si>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</si>
  <si>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</si>
  <si>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</si>
  <si>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</si>
  <si>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</si>
  <si>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</si>
  <si>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</si>
  <si>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</si>
  <si>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</si>
  <si>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</si>
  <si>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</si>
  <si>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</si>
  <si>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</si>
  <si>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</si>
  <si>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</si>
  <si>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</si>
  <si>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</si>
  <si>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</si>
  <si>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</si>
  <si>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</si>
  <si>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</si>
  <si>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</si>
  <si>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</si>
  <si>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</si>
  <si>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</si>
  <si>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</si>
  <si>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</si>
  <si>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</si>
  <si>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</si>
  <si>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</si>
  <si>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</si>
  <si>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</si>
  <si>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</si>
  <si>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</si>
  <si>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</si>
  <si>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</si>
  <si>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</si>
  <si>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</si>
  <si>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</si>
  <si>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</si>
  <si>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</si>
  <si>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</si>
  <si>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</si>
  <si>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</si>
  <si>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</si>
  <si>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</si>
  <si>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</si>
  <si>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</si>
  <si>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</si>
  <si>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</si>
  <si>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</si>
  <si>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</si>
  <si>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</si>
  <si>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</si>
  <si>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</si>
  <si>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</si>
  <si>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</si>
  <si>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</si>
  <si>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</si>
  <si>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</si>
  <si>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</si>
  <si>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</si>
  <si>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</si>
  <si>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</si>
  <si>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</si>
  <si>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</si>
  <si>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</si>
  <si>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</si>
  <si>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</si>
  <si>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</si>
  <si>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</si>
  <si>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</si>
  <si>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</si>
  <si>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</si>
  <si>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</si>
  <si>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</si>
  <si>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</si>
  <si>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</si>
  <si>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</si>
  <si>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</si>
  <si>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</si>
  <si>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</si>
  <si>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</si>
  <si>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</si>
  <si>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</si>
  <si>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</si>
  <si>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</si>
  <si>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</si>
  <si>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</si>
  <si>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</si>
  <si>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</si>
  <si>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</si>
  <si>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</si>
  <si>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</si>
  <si>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</si>
  <si>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</si>
  <si>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</si>
  <si>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</si>
  <si>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</si>
  <si>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</si>
  <si>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</si>
  <si>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</si>
  <si>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</si>
  <si>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</si>
  <si>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</si>
  <si>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</si>
  <si>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</si>
  <si>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</si>
  <si>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</si>
  <si>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</si>
  <si>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</si>
  <si>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</si>
  <si>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</si>
  <si>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</si>
  <si>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</si>
  <si>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</si>
  <si>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</si>
  <si>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</si>
  <si>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</si>
  <si>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</si>
  <si>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</si>
  <si>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</si>
  <si>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</si>
  <si>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</si>
  <si>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</si>
  <si>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</si>
  <si>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</si>
  <si>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</si>
  <si>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</si>
  <si>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</si>
  <si>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</si>
  <si>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</si>
  <si>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</si>
  <si>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</si>
  <si>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</si>
  <si>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</si>
  <si>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</si>
  <si>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</si>
  <si>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</si>
  <si>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</si>
  <si>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</si>
  <si>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</si>
  <si>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</si>
  <si>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</si>
  <si>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</si>
  <si>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</si>
  <si>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</si>
  <si>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</si>
  <si>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</si>
  <si>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</si>
  <si>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</si>
  <si>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</si>
  <si>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</si>
  <si>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</si>
  <si>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</si>
  <si>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</si>
  <si>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</si>
  <si>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</si>
  <si>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</si>
  <si>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</si>
  <si>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</si>
  <si>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</si>
  <si>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</si>
  <si>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</si>
  <si>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</si>
  <si>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</si>
  <si>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</si>
  <si>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</si>
  <si>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</si>
  <si>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</si>
  <si>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</si>
  <si>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</si>
  <si>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</si>
  <si>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</si>
  <si>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</si>
  <si>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</si>
  <si>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</si>
  <si>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</si>
  <si>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</si>
  <si>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</si>
  <si>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</si>
  <si>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</si>
  <si>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</si>
  <si>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</si>
  <si>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</si>
  <si>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</si>
  <si>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</si>
  <si>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</si>
  <si>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</si>
  <si>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</si>
  <si>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</si>
  <si>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</si>
  <si>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</si>
  <si>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</si>
  <si>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</si>
  <si>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</si>
  <si>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</si>
  <si>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</si>
  <si>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</si>
  <si>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</si>
  <si>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</si>
  <si>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</si>
  <si>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</si>
  <si>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</si>
  <si>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</si>
  <si>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</si>
  <si>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</si>
  <si>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</si>
  <si>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</si>
  <si>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</si>
  <si>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</si>
  <si>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</si>
  <si>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</si>
  <si>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</si>
  <si>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</si>
  <si>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</si>
  <si>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</si>
  <si>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</si>
  <si>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</si>
  <si>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</si>
  <si>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</si>
  <si>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</si>
  <si>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</si>
  <si>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</si>
  <si>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</si>
  <si>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</si>
  <si>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</si>
  <si>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</si>
  <si>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</si>
  <si>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</si>
  <si>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</si>
  <si>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</si>
  <si>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</si>
  <si>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</si>
  <si>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</si>
  <si>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</si>
  <si>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</si>
  <si>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</si>
  <si>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</si>
  <si>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</si>
  <si>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</si>
  <si>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</si>
  <si>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</si>
  <si>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</si>
  <si>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</si>
  <si>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</si>
  <si>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</si>
  <si>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</si>
  <si>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</si>
  <si>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</si>
  <si>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</si>
  <si>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</si>
  <si>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</si>
  <si>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</si>
  <si>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</si>
  <si>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</si>
  <si>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</si>
  <si>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</si>
  <si>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</si>
  <si>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</si>
  <si>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</si>
  <si>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</si>
  <si>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</si>
  <si>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</si>
  <si>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</si>
  <si>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</si>
  <si>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</si>
  <si>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</si>
  <si>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</si>
  <si>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</si>
  <si>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</si>
  <si>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</si>
  <si>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</si>
  <si>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</si>
  <si>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</si>
  <si>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</si>
  <si>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</si>
  <si>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</si>
  <si>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</si>
  <si>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</si>
  <si>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</si>
  <si>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</si>
  <si>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</si>
  <si>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</si>
  <si>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</si>
  <si>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</si>
  <si>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</si>
  <si>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</si>
  <si>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</si>
  <si>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</si>
  <si>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</si>
  <si>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</si>
  <si>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</si>
  <si>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</si>
  <si>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</si>
  <si>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</si>
  <si>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</si>
  <si>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</si>
  <si>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</si>
  <si>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</si>
  <si>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</si>
  <si>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</si>
  <si>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</si>
  <si>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</si>
  <si>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</si>
  <si>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</si>
  <si>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</si>
  <si>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</si>
  <si>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</si>
  <si>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</si>
  <si>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</si>
  <si>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</si>
  <si>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</si>
  <si>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</si>
  <si>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</si>
  <si>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</si>
  <si>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</si>
  <si>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</si>
  <si>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</si>
  <si>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</si>
  <si>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</si>
  <si>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</si>
  <si>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</si>
  <si>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</si>
  <si>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</si>
  <si>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</si>
  <si>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</si>
  <si>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</si>
  <si>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</si>
  <si>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</si>
  <si>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</si>
  <si>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</si>
  <si>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</si>
  <si>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</si>
  <si>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</si>
  <si>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</si>
  <si>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</si>
  <si>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</si>
  <si>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</si>
  <si>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</si>
  <si>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</si>
  <si>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</si>
  <si>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</si>
  <si>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</si>
  <si>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</si>
  <si>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</si>
  <si>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</si>
  <si>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</si>
  <si>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</si>
  <si>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</si>
  <si>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</si>
  <si>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</si>
  <si>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</si>
  <si>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</si>
  <si>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</si>
  <si>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</si>
  <si>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</si>
  <si>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</si>
  <si>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</si>
  <si>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</si>
  <si>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</si>
  <si>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</si>
  <si>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</si>
  <si>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</si>
  <si>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</si>
  <si>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</si>
  <si>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</si>
  <si>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</si>
  <si>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</si>
  <si>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</si>
  <si>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</si>
  <si>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</si>
  <si>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</si>
  <si>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</si>
  <si>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</si>
  <si>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</si>
  <si>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</si>
  <si>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</si>
  <si>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</si>
  <si>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</si>
  <si>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</si>
  <si>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</si>
  <si>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</si>
  <si>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</si>
  <si>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</si>
  <si>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</si>
  <si>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</si>
  <si>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</si>
  <si>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</si>
  <si>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</si>
  <si>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</si>
  <si>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</si>
  <si>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</si>
  <si>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</si>
  <si>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</si>
  <si>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</si>
  <si>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</si>
  <si>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</si>
  <si>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</si>
  <si>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</si>
  <si>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</si>
  <si>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</si>
  <si>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</si>
  <si>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</si>
  <si>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</si>
  <si>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</si>
  <si>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</si>
  <si>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</si>
  <si>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</si>
  <si>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</si>
  <si>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</si>
  <si>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</si>
  <si>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</si>
  <si>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</si>
  <si>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</si>
  <si>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</si>
  <si>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</si>
  <si>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</si>
  <si>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</si>
  <si>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</si>
  <si>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</si>
  <si>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</si>
  <si>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</si>
  <si>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</si>
  <si>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</si>
  <si>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</si>
  <si>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</si>
  <si>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</si>
  <si>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</si>
  <si>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</si>
  <si>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</si>
  <si>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</si>
  <si>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</si>
  <si>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</si>
  <si>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</si>
  <si>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</si>
  <si>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</si>
  <si>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</si>
  <si>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</si>
  <si>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</si>
  <si>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</si>
  <si>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</si>
  <si>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</si>
  <si>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</si>
  <si>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</si>
  <si>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</si>
  <si>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</si>
  <si>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</si>
  <si>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</si>
  <si>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</si>
  <si>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</si>
  <si>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</si>
  <si>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</si>
  <si>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</si>
  <si>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</si>
  <si>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</si>
  <si>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</si>
  <si>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</si>
  <si>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</si>
  <si>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</si>
  <si>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</si>
  <si>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</si>
  <si>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</si>
  <si>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</si>
  <si>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</si>
  <si>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</si>
  <si>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</si>
  <si>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</si>
  <si>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</si>
  <si>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</si>
  <si>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</si>
  <si>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</si>
  <si>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</si>
  <si>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</si>
  <si>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</si>
  <si>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</si>
  <si>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</si>
  <si>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</si>
  <si>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</si>
  <si>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</si>
  <si>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</si>
  <si>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</si>
  <si>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</si>
  <si>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</si>
  <si>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</si>
  <si>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</si>
  <si>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</si>
  <si>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</si>
  <si>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</si>
  <si>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</si>
  <si>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</si>
  <si>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</si>
  <si>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</si>
  <si>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</si>
  <si>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</si>
  <si>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</si>
  <si>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</si>
  <si>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</si>
  <si>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</si>
  <si>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</si>
  <si>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</si>
  <si>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</si>
  <si>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</si>
  <si>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</si>
  <si>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</si>
  <si>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</si>
  <si>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</si>
  <si>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</si>
  <si>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</si>
  <si>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</si>
  <si>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</si>
  <si>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</si>
  <si>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</si>
  <si>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</si>
  <si>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</si>
  <si>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</si>
  <si>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</si>
  <si>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</si>
  <si>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</si>
  <si>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</si>
  <si>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</si>
  <si>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</si>
  <si>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</si>
  <si>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</si>
  <si>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</si>
  <si>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</si>
  <si>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</si>
  <si>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</si>
  <si>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</si>
  <si>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</si>
  <si>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</si>
  <si>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</si>
  <si>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</si>
  <si>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</si>
  <si>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</si>
  <si>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</si>
  <si>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</si>
  <si>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</si>
  <si>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</si>
  <si>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</si>
  <si>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</si>
  <si>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</si>
  <si>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</si>
  <si>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</si>
  <si>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</si>
  <si>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</si>
  <si>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</si>
  <si>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</si>
  <si>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</si>
  <si>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</si>
  <si>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</si>
  <si>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</si>
  <si>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</si>
  <si>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</si>
  <si>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</si>
  <si>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</si>
  <si>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</si>
  <si>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</si>
  <si>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</si>
  <si>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</si>
  <si>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</si>
  <si>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</si>
  <si>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</si>
  <si>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</si>
  <si>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</si>
  <si>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</si>
  <si>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</si>
  <si>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</si>
  <si>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</si>
  <si>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</si>
  <si>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</si>
  <si>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</si>
  <si>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</si>
  <si>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</si>
  <si>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</si>
  <si>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</si>
  <si>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</si>
  <si>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</si>
  <si>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</si>
  <si>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</si>
  <si>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</si>
  <si>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</si>
  <si>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</si>
  <si>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</si>
  <si>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</si>
  <si>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</si>
  <si>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</si>
  <si>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</si>
  <si>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</si>
  <si>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</si>
  <si>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</si>
  <si>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</si>
  <si>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</si>
  <si>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</si>
  <si>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</si>
  <si>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</si>
  <si>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</si>
  <si>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</si>
  <si>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</si>
  <si>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</si>
  <si>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</si>
  <si>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</si>
  <si>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</si>
  <si>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</si>
  <si>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</si>
  <si>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</si>
  <si>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</si>
  <si>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</si>
  <si>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</si>
  <si>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</si>
  <si>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</si>
  <si>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</si>
  <si>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</si>
  <si>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</si>
  <si>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</si>
  <si>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</si>
  <si>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</si>
  <si>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</si>
  <si>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</si>
  <si>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</si>
  <si>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</si>
  <si>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</si>
  <si>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</si>
  <si>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</si>
  <si>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</si>
  <si>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</si>
  <si>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</si>
  <si>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</si>
  <si>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</si>
  <si>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</si>
  <si>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</si>
  <si>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</si>
  <si>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</si>
  <si>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</si>
  <si>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</si>
  <si>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</si>
  <si>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</si>
  <si>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</si>
  <si>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</si>
  <si>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</si>
  <si>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</si>
  <si>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</si>
  <si>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</si>
  <si>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</si>
  <si>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</si>
  <si>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</si>
  <si>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</si>
  <si>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</si>
  <si>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</si>
  <si>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</si>
  <si>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</si>
  <si>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</si>
  <si>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</si>
  <si>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</si>
  <si>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</si>
  <si>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</si>
  <si>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</si>
  <si>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</si>
  <si>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</si>
  <si>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</si>
  <si>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</si>
  <si>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</si>
  <si>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</si>
  <si>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</si>
  <si>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</si>
  <si>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</si>
  <si>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</si>
  <si>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</si>
  <si>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</si>
  <si>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</si>
  <si>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</si>
  <si>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</si>
  <si>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</si>
  <si>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</si>
  <si>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</si>
  <si>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</si>
  <si>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</si>
  <si>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</si>
  <si>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</si>
  <si>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</si>
  <si>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</si>
  <si>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</si>
  <si>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</si>
  <si>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</si>
  <si>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</si>
  <si>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</si>
  <si>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</si>
  <si>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</si>
  <si>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</si>
  <si>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</si>
  <si>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</si>
  <si>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</si>
  <si>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</si>
  <si>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</si>
  <si>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</si>
  <si>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</si>
  <si>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</si>
  <si>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</si>
  <si>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</si>
  <si>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</si>
  <si>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</si>
  <si>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</si>
  <si>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</si>
  <si>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</si>
  <si>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</si>
  <si>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</si>
  <si>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</si>
  <si>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</si>
  <si>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</si>
  <si>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</si>
  <si>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</si>
  <si>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</si>
  <si>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</si>
  <si>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</si>
  <si>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</si>
  <si>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</si>
  <si>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</si>
  <si>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</si>
  <si>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</si>
  <si>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</si>
  <si>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</si>
  <si>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</si>
  <si>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</si>
  <si>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</si>
  <si>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</si>
  <si>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</si>
  <si>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</si>
  <si>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</si>
  <si>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</si>
  <si>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</si>
  <si>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</si>
  <si>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</si>
  <si>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</si>
  <si>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</si>
  <si>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</si>
  <si>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</si>
  <si>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</si>
  <si>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</si>
  <si>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</si>
  <si>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</si>
  <si>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</si>
  <si>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</si>
  <si>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</si>
  <si>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</si>
  <si>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</si>
  <si>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</si>
  <si>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</si>
  <si>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</si>
  <si>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</si>
  <si>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</si>
  <si>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</si>
  <si>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</si>
  <si>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</si>
  <si>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</si>
  <si>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</si>
  <si>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</si>
  <si>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</si>
  <si>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</si>
  <si>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</si>
  <si>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</si>
  <si>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</si>
  <si>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</si>
  <si>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</si>
  <si>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</si>
  <si>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</si>
  <si>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</si>
  <si>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</si>
  <si>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</si>
  <si>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</si>
  <si>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</si>
  <si>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</si>
  <si>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</si>
  <si>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</si>
  <si>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</si>
  <si>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</si>
  <si>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</si>
  <si>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</si>
  <si>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</si>
  <si>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</si>
  <si>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</si>
  <si>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</si>
  <si>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</si>
  <si>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</si>
  <si>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</si>
  <si>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</si>
  <si>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</si>
  <si>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</si>
  <si>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</si>
  <si>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</si>
  <si>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</si>
  <si>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</si>
  <si>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</si>
  <si>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</si>
  <si>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</si>
  <si>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</si>
  <si>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</si>
  <si>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</si>
  <si>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</si>
  <si>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</si>
  <si>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</si>
  <si>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</si>
  <si>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</si>
  <si>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</si>
  <si>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</si>
  <si>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</si>
  <si>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</si>
  <si>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</si>
  <si>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</si>
  <si>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</si>
  <si>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</si>
  <si>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</si>
  <si>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</si>
  <si>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</si>
  <si>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</si>
  <si>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</si>
  <si>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</si>
  <si>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</si>
  <si>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</si>
  <si>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</si>
  <si>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</si>
  <si>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</si>
  <si>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</si>
  <si>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</si>
  <si>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</si>
  <si>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</si>
  <si>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</si>
  <si>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</si>
  <si>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</si>
  <si>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</si>
  <si>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</si>
  <si>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</si>
  <si>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</si>
  <si>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</si>
  <si>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</si>
  <si>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</si>
  <si>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</si>
  <si>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</si>
  <si>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</si>
  <si>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</si>
  <si>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</si>
  <si>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</si>
  <si>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</si>
  <si>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</si>
  <si>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</si>
  <si>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</si>
  <si>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</si>
  <si>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</si>
  <si>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</si>
  <si>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</si>
  <si>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</si>
  <si>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</si>
  <si>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</si>
  <si>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</si>
  <si>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</si>
  <si>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</si>
  <si>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</si>
  <si>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</si>
  <si>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</si>
  <si>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</si>
  <si>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</si>
  <si>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</si>
  <si>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</si>
  <si>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</si>
  <si>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</si>
  <si>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</si>
  <si>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</si>
  <si>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</si>
  <si>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</si>
  <si>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</si>
  <si>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</si>
  <si>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</si>
  <si>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</si>
  <si>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</si>
  <si>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</si>
  <si>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</si>
  <si>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</si>
  <si>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</si>
  <si>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</si>
  <si>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</si>
  <si>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</si>
  <si>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</si>
  <si>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</si>
  <si>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</si>
  <si>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</si>
  <si>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</si>
  <si>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</si>
  <si>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</si>
  <si>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</si>
  <si>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</si>
  <si>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</si>
  <si>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</si>
  <si>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</si>
  <si>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</si>
  <si>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</si>
  <si>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</si>
  <si>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</si>
  <si>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</si>
  <si>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</si>
  <si>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</si>
  <si>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</si>
  <si>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</si>
  <si>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</si>
  <si>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</si>
  <si>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</si>
  <si>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</si>
  <si>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</si>
  <si>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</si>
  <si>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</si>
  <si>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</si>
  <si>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</si>
  <si>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</si>
  <si>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</si>
  <si>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</si>
  <si>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</si>
  <si>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</si>
  <si>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</si>
  <si>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</si>
  <si>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</si>
  <si>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</si>
  <si>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</si>
  <si>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</si>
  <si>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</si>
  <si>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</si>
  <si>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</si>
  <si>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</si>
  <si>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</si>
  <si>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</si>
  <si>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</si>
  <si>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</si>
  <si>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</si>
  <si>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</si>
  <si>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</si>
  <si>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</si>
  <si>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</si>
  <si>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</si>
  <si>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</si>
  <si>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</si>
  <si>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</si>
  <si>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</si>
  <si>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</si>
  <si>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</si>
  <si>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</si>
  <si>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</si>
  <si>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</si>
  <si>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</si>
  <si>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</si>
  <si>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</si>
  <si>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</si>
  <si>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</si>
  <si>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</si>
  <si>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</si>
  <si>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</si>
  <si>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</si>
  <si>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</si>
  <si>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</si>
  <si>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</si>
  <si>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</si>
  <si>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</si>
  <si>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</si>
  <si>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</si>
  <si>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</si>
  <si>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</si>
  <si>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</si>
  <si>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</si>
  <si>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</si>
  <si>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</si>
  <si>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</si>
  <si>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</si>
  <si>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</si>
  <si>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</si>
  <si>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</si>
  <si>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</si>
  <si>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</si>
  <si>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</si>
  <si>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</si>
  <si>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</si>
  <si>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</si>
  <si>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</si>
  <si>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</si>
  <si>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</si>
  <si>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</si>
  <si>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</si>
  <si>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</si>
  <si>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</si>
  <si>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</si>
  <si>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</si>
  <si>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</si>
  <si>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</si>
  <si>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</si>
  <si>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</si>
  <si>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</si>
  <si>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</si>
  <si>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</si>
  <si>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</si>
  <si>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</si>
  <si>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</si>
  <si>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</si>
  <si>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</si>
  <si>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</si>
  <si>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</si>
  <si>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</si>
  <si>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</si>
  <si>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</si>
  <si>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</si>
  <si>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</si>
  <si>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</si>
  <si>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</si>
  <si>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</si>
  <si>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</si>
  <si>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</si>
  <si>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</si>
  <si>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</si>
  <si>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</si>
  <si>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</si>
  <si>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</si>
  <si>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</si>
  <si>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</si>
  <si>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</si>
  <si>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</si>
  <si>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</si>
  <si>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</si>
  <si>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</si>
  <si>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</si>
  <si>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</si>
  <si>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</si>
  <si>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</si>
  <si>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</si>
  <si>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</si>
  <si>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</si>
  <si>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</si>
  <si>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</si>
  <si>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</si>
  <si>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</si>
  <si>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</si>
  <si>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</si>
  <si>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</si>
  <si>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</si>
  <si>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</si>
  <si>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</si>
  <si>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</si>
  <si>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</si>
  <si>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</si>
  <si>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</si>
  <si>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</si>
  <si>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</si>
  <si>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</si>
  <si>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</si>
  <si>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</si>
  <si>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</si>
  <si>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</si>
  <si>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</si>
  <si>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</si>
  <si>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</si>
  <si>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</si>
  <si>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</si>
  <si>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</si>
  <si>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</si>
  <si>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</si>
  <si>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</si>
  <si>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</si>
  <si>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</si>
  <si>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</si>
  <si>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</si>
  <si>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</si>
  <si>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</si>
  <si>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</si>
  <si>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</si>
  <si>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</si>
  <si>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</si>
  <si>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</si>
  <si>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</si>
  <si>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</si>
  <si>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</si>
  <si>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</si>
  <si>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</si>
  <si>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</si>
  <si>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</si>
  <si>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</si>
  <si>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</si>
  <si>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</si>
  <si>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</si>
  <si>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</si>
  <si>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</si>
  <si>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</si>
  <si>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</si>
  <si>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</si>
  <si>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</si>
  <si>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</si>
  <si>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</si>
  <si>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</si>
  <si>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</si>
  <si>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</si>
  <si>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</si>
  <si>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</si>
  <si>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</si>
  <si>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</si>
  <si>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</si>
  <si>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</si>
  <si>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</si>
  <si>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</si>
  <si>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</si>
  <si>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</si>
  <si>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</si>
  <si>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</si>
  <si>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</si>
  <si>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</si>
  <si>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</si>
  <si>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</si>
  <si>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</si>
  <si>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</si>
  <si>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</si>
  <si>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</si>
  <si>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</si>
  <si>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</si>
  <si>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</si>
  <si>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</si>
  <si>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</si>
  <si>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</si>
  <si>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</si>
  <si>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</si>
  <si>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</si>
  <si>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</si>
  <si>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</si>
  <si>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</si>
  <si>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</si>
  <si>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</si>
  <si>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</si>
  <si>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</si>
  <si>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</si>
  <si>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</si>
  <si>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</si>
  <si>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</si>
  <si>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</si>
  <si>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</si>
  <si>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</si>
  <si>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</si>
  <si>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</si>
  <si>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</si>
  <si>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</si>
  <si>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</si>
  <si>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</si>
  <si>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</si>
  <si>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</si>
  <si>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</si>
  <si>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</si>
  <si>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</si>
  <si>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</si>
  <si>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</si>
  <si>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</si>
  <si>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</si>
  <si>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</si>
  <si>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</si>
  <si>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</si>
  <si>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</si>
  <si>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</si>
  <si>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</si>
  <si>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</si>
  <si>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</si>
  <si>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</si>
  <si>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</si>
  <si>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</si>
  <si>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</si>
  <si>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</si>
  <si>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</si>
  <si>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</si>
  <si>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</si>
  <si>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</si>
  <si>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</si>
  <si>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</si>
  <si>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</si>
  <si>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</si>
  <si>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</si>
  <si>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</si>
  <si>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</si>
  <si>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</si>
  <si>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</si>
  <si>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</si>
  <si>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</si>
  <si>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</si>
  <si>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</si>
  <si>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</si>
  <si>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</si>
  <si>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</si>
  <si>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</si>
  <si>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</si>
  <si>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</si>
  <si>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</si>
  <si>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</si>
  <si>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</si>
  <si>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</si>
  <si>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</si>
  <si>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</si>
  <si>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</si>
  <si>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</si>
  <si>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</si>
  <si>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</si>
  <si>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</si>
  <si>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</si>
  <si>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</si>
  <si>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</si>
  <si>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</si>
  <si>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</si>
  <si>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</si>
  <si>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</si>
  <si>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</si>
  <si>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</si>
  <si>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</si>
  <si>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</si>
  <si>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</si>
  <si>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</si>
  <si>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</si>
  <si>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</si>
  <si>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</si>
  <si>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</si>
  <si>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</si>
  <si>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</si>
  <si>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</si>
  <si>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</si>
  <si>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</si>
  <si>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</si>
  <si>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</si>
  <si>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</si>
  <si>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</si>
  <si>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</si>
  <si>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</si>
  <si>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</si>
  <si>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</si>
  <si>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</si>
  <si>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</si>
  <si>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</si>
  <si>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</si>
  <si>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</si>
  <si>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</si>
  <si>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</si>
  <si>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</si>
  <si>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</si>
  <si>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</si>
  <si>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</si>
  <si>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</si>
  <si>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</si>
  <si>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</si>
  <si>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</si>
  <si>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</si>
  <si>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</si>
  <si>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</si>
  <si>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</si>
  <si>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</si>
  <si>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</si>
  <si>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</si>
  <si>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</si>
  <si>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</si>
  <si>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</si>
  <si>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</si>
  <si>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</si>
  <si>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</si>
  <si>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</si>
  <si>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</si>
  <si>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</si>
  <si>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</si>
  <si>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</si>
  <si>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</si>
  <si>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</si>
  <si>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</si>
  <si>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</si>
  <si>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</si>
  <si>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</si>
  <si>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</si>
  <si>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</si>
  <si>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</si>
  <si>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</si>
  <si>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</si>
  <si>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</si>
  <si>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</si>
  <si>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</si>
  <si>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</si>
  <si>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</si>
  <si>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</si>
  <si>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</si>
  <si>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</si>
  <si>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</si>
  <si>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</si>
  <si>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</si>
  <si>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</si>
  <si>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</si>
  <si>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</si>
  <si>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</si>
  <si>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</si>
  <si>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</si>
  <si>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</si>
  <si>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</si>
  <si>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</si>
  <si>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</si>
  <si>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</si>
  <si>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</si>
  <si>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</si>
  <si>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</si>
  <si>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</si>
  <si>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</si>
  <si>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</si>
  <si>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</si>
  <si>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</si>
  <si>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</si>
  <si>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</si>
  <si>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</si>
  <si>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</si>
  <si>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</si>
  <si>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</si>
  <si>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</si>
  <si>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</si>
  <si>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</si>
  <si>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</si>
  <si>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</si>
  <si>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</si>
  <si>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</si>
  <si>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</si>
  <si>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</si>
  <si>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</si>
  <si>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</si>
  <si>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</si>
  <si>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</si>
  <si>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</si>
  <si>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</si>
  <si>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</si>
  <si>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</si>
  <si>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</si>
  <si>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</si>
  <si>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</si>
  <si>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</si>
  <si>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</si>
  <si>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</si>
  <si>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</si>
  <si>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</si>
  <si>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</si>
  <si>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</si>
  <si>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</si>
  <si>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</si>
  <si>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</si>
  <si>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</si>
  <si>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</si>
  <si>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</si>
  <si>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</si>
  <si>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</si>
  <si>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</si>
  <si>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</si>
  <si>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</si>
  <si>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</si>
  <si>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</si>
  <si>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</si>
  <si>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</si>
  <si>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</si>
  <si>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</si>
  <si>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</si>
  <si>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</si>
  <si>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</si>
  <si>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</si>
  <si>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</si>
  <si>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</si>
  <si>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</si>
  <si>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</si>
  <si>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</si>
  <si>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</si>
  <si>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</si>
  <si>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</si>
  <si>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</si>
  <si>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</si>
  <si>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</si>
  <si>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</si>
  <si>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</si>
  <si>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</si>
  <si>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</si>
  <si>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</si>
  <si>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</si>
  <si>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</si>
  <si>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</si>
  <si>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</si>
  <si>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</si>
  <si>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</si>
  <si>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</si>
  <si>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</si>
  <si>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</si>
  <si>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</si>
  <si>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</si>
  <si>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</si>
  <si>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</si>
  <si>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</si>
  <si>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</si>
  <si>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</si>
  <si>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</si>
  <si>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</si>
  <si>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</si>
  <si>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</si>
  <si>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</si>
  <si>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</si>
  <si>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</si>
  <si>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</si>
  <si>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</si>
  <si>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</si>
  <si>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</si>
  <si>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</si>
  <si>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</si>
  <si>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</si>
  <si>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</si>
  <si>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</si>
  <si>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</si>
  <si>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</si>
  <si>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</si>
  <si>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</si>
  <si>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</si>
  <si>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</si>
  <si>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</si>
  <si>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</si>
  <si>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</si>
  <si>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</si>
  <si>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</si>
  <si>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</si>
  <si>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</si>
  <si>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</si>
  <si>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</si>
  <si>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</si>
  <si>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</si>
  <si>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</si>
  <si>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</si>
  <si>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</si>
  <si>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</si>
  <si>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</si>
  <si>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</si>
  <si>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</si>
  <si>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</si>
  <si>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</si>
  <si>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</si>
  <si>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</si>
  <si>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</si>
  <si>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</si>
  <si>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</si>
  <si>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</si>
  <si>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</si>
  <si>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</si>
  <si>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</si>
  <si>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</si>
  <si>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</si>
  <si>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</si>
  <si>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</si>
  <si>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</si>
  <si>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</si>
  <si>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</si>
  <si>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</si>
  <si>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</si>
  <si>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</si>
  <si>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</si>
  <si>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</si>
  <si>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</si>
  <si>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</si>
  <si>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</si>
  <si>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</si>
  <si>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</si>
  <si>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</si>
  <si>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</si>
  <si>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</si>
  <si>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</si>
  <si>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</si>
  <si>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</si>
  <si>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</si>
  <si>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</si>
  <si>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</si>
  <si>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</si>
  <si>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</si>
  <si>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</si>
  <si>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</si>
  <si>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</si>
  <si>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</si>
  <si>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</si>
  <si>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</si>
  <si>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</si>
  <si>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</si>
  <si>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</si>
  <si>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</si>
  <si>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</si>
  <si>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</si>
  <si>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</si>
  <si>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</si>
  <si>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</si>
  <si>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</si>
  <si>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</si>
  <si>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</si>
  <si>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</si>
  <si>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</si>
  <si>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</si>
  <si>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</si>
  <si>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</si>
  <si>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</si>
  <si>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</si>
  <si>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</si>
  <si>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</si>
  <si>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</si>
  <si>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</si>
  <si>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</si>
  <si>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</si>
  <si>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</si>
  <si>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</si>
  <si>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</si>
  <si>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</si>
  <si>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</si>
  <si>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</si>
  <si>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</si>
  <si>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</si>
  <si>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</si>
  <si>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</si>
  <si>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</si>
  <si>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</si>
  <si>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</si>
  <si>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</si>
  <si>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</si>
  <si>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</si>
  <si>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</si>
  <si>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</si>
  <si>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</si>
  <si>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</si>
  <si>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</si>
  <si>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</si>
  <si>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</si>
  <si>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</si>
  <si>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</si>
  <si>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</si>
  <si>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</si>
  <si>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</si>
  <si>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</si>
  <si>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</si>
  <si>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</si>
  <si>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</si>
  <si>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</si>
  <si>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</si>
  <si>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</si>
  <si>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</si>
  <si>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</si>
  <si>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</si>
  <si>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</si>
  <si>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</si>
  <si>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</si>
  <si>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</si>
  <si>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</si>
  <si>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</si>
  <si>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</si>
  <si>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</si>
  <si>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</si>
  <si>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</si>
  <si>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</si>
  <si>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</si>
  <si>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</si>
  <si>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</si>
  <si>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</si>
  <si>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</si>
  <si>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</si>
  <si>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</si>
  <si>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</si>
  <si>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</si>
  <si>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</si>
  <si>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</si>
  <si>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</si>
  <si>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</si>
  <si>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</si>
  <si>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</si>
  <si>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</si>
  <si>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</si>
  <si>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</si>
  <si>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</si>
  <si>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</si>
  <si>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</si>
  <si>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</si>
  <si>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</si>
  <si>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</si>
  <si>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</si>
  <si>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</si>
  <si>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</si>
  <si>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</si>
  <si>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</si>
  <si>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</si>
  <si>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</si>
  <si>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</si>
  <si>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</si>
  <si>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</si>
  <si>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</si>
  <si>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</si>
  <si>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</si>
  <si>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</si>
  <si>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</si>
  <si>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</si>
  <si>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</si>
  <si>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</si>
  <si>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</si>
  <si>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</si>
  <si>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</si>
  <si>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</si>
  <si>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</si>
  <si>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</si>
  <si>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</si>
  <si>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</si>
  <si>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</si>
  <si>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</si>
  <si>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</si>
  <si>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</si>
  <si>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</si>
  <si>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</si>
  <si>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</si>
  <si>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</si>
  <si>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</si>
  <si>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</si>
  <si>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</si>
  <si>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</si>
  <si>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</si>
  <si>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</si>
  <si>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</si>
  <si>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</si>
  <si>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</si>
  <si>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</si>
  <si>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</si>
  <si>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</si>
  <si>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</si>
  <si>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</si>
  <si>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</si>
  <si>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</si>
  <si>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</si>
  <si>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</si>
  <si>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</si>
  <si>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</si>
  <si>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</si>
  <si>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</si>
  <si>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</si>
  <si>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</si>
  <si>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</si>
  <si>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</si>
  <si>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</si>
  <si>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</si>
  <si>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</si>
  <si>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</si>
  <si>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</si>
  <si>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</si>
  <si>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</si>
  <si>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</si>
  <si>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</si>
  <si>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</si>
  <si>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</si>
  <si>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</si>
  <si>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</si>
  <si>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</si>
  <si>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</si>
  <si>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</si>
  <si>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</si>
  <si>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</si>
  <si>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</si>
  <si>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</si>
  <si>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</si>
  <si>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</si>
  <si>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</si>
  <si>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</si>
  <si>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</si>
  <si>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</si>
  <si>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</si>
  <si>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</si>
  <si>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</si>
  <si>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</si>
  <si>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</si>
  <si>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</si>
  <si>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</si>
  <si>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</si>
  <si>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</si>
  <si>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</si>
  <si>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</si>
  <si>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</si>
  <si>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</si>
  <si>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</si>
  <si>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</si>
  <si>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</si>
  <si>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</si>
  <si>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</si>
  <si>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</si>
  <si>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</si>
  <si>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</si>
  <si>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</si>
  <si>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</si>
  <si>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</si>
  <si>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</si>
  <si>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</si>
  <si>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</si>
  <si>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</si>
  <si>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</si>
  <si>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</si>
  <si>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</si>
  <si>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</si>
  <si>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</si>
  <si>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</si>
  <si>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</si>
  <si>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</si>
  <si>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</si>
  <si>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</si>
  <si>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</si>
  <si>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</si>
  <si>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</si>
  <si>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</si>
  <si>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</si>
  <si>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</si>
  <si>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</si>
  <si>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</si>
  <si>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</si>
  <si>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</si>
  <si>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</si>
  <si>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</si>
  <si>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</si>
  <si>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</si>
  <si>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</si>
  <si>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</si>
  <si>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</si>
  <si>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</si>
  <si>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</si>
  <si>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</si>
  <si>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</si>
  <si>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</si>
  <si>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</si>
  <si>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</si>
  <si>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</si>
  <si>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</si>
  <si>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</si>
  <si>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</si>
  <si>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</si>
  <si>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</si>
  <si>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</si>
  <si>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</si>
  <si>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</si>
  <si>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</si>
  <si>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</si>
  <si>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</si>
  <si>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</si>
  <si>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</si>
  <si>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</si>
  <si>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</si>
  <si>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</si>
  <si>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</si>
  <si>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</si>
  <si>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</si>
  <si>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</si>
  <si>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</si>
  <si>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</si>
  <si>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</si>
  <si>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</si>
  <si>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</si>
  <si>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</si>
  <si>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</si>
  <si>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</si>
  <si>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</si>
  <si>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</si>
  <si>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</si>
  <si>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</si>
  <si>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</si>
  <si>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</si>
  <si>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</si>
  <si>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</si>
  <si>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</si>
  <si>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</si>
  <si>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</si>
  <si>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</si>
  <si>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</si>
  <si>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</si>
  <si>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</si>
  <si>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</si>
  <si>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</si>
  <si>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</si>
  <si>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</si>
  <si>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</si>
  <si>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</si>
  <si>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</si>
  <si>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</si>
  <si>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</si>
  <si>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</si>
  <si>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</si>
  <si>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</si>
  <si>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</si>
  <si>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</si>
  <si>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</si>
  <si>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</si>
  <si>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</si>
  <si>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</si>
  <si>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</si>
  <si>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</si>
  <si>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</si>
  <si>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</si>
  <si>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</si>
  <si>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</si>
  <si>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</si>
  <si>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</si>
  <si>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</si>
  <si>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</si>
  <si>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</si>
  <si>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</si>
  <si>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</si>
  <si>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</si>
  <si>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</si>
  <si>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</si>
  <si>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</si>
  <si>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</si>
  <si>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</si>
  <si>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</si>
  <si>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</si>
  <si>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</si>
  <si>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</si>
  <si>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</si>
  <si>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</si>
  <si>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</si>
  <si>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</si>
  <si>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</si>
  <si>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</si>
  <si>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</si>
  <si>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</si>
  <si>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</si>
  <si>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</si>
  <si>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</si>
  <si>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</si>
  <si>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</si>
  <si>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</si>
  <si>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</si>
  <si>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</si>
  <si>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</si>
  <si>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</si>
  <si>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</si>
  <si>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</si>
  <si>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</si>
  <si>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</si>
  <si>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</si>
  <si>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</si>
  <si>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</si>
  <si>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</si>
  <si>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</si>
  <si>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</si>
  <si>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</si>
  <si>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</si>
  <si>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</si>
  <si>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</si>
  <si>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</si>
  <si>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</si>
  <si>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</si>
  <si>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</si>
  <si>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</si>
  <si>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</si>
  <si>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</si>
  <si>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</si>
  <si>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</si>
  <si>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</si>
  <si>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</si>
  <si>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</si>
  <si>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</si>
  <si>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</si>
  <si>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</si>
  <si>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</si>
  <si>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</si>
  <si>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</si>
  <si>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</si>
  <si>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</si>
  <si>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</si>
  <si>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</si>
  <si>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</si>
  <si>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</si>
  <si>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</si>
  <si>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</si>
  <si>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</si>
  <si>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</si>
  <si>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</si>
  <si>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</si>
  <si>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</si>
  <si>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</si>
  <si>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</si>
  <si>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</si>
  <si>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</si>
  <si>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</si>
  <si>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</si>
  <si>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</si>
  <si>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</si>
  <si>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</si>
  <si>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</si>
  <si>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</si>
  <si>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</si>
  <si>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</si>
  <si>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</si>
  <si>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</si>
  <si>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</si>
  <si>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</si>
  <si>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</si>
  <si>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</si>
  <si>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</si>
  <si>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</si>
  <si>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</si>
  <si>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</si>
  <si>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</si>
  <si>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</si>
  <si>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</si>
  <si>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</si>
  <si>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</si>
  <si>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</si>
  <si>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</si>
  <si>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</si>
  <si>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</si>
  <si>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</si>
  <si>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</si>
  <si>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</si>
  <si>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</si>
  <si>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</si>
  <si>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</si>
  <si>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</si>
  <si>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</si>
  <si>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</si>
  <si>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</si>
  <si>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</si>
  <si>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</si>
  <si>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</si>
  <si>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</si>
  <si>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</si>
  <si>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</si>
  <si>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</si>
  <si>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</si>
  <si>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</si>
  <si>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</si>
  <si>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</si>
  <si>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</si>
  <si>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</si>
  <si>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</si>
  <si>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</si>
  <si>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</si>
  <si>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</si>
  <si>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</si>
  <si>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</si>
  <si>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</si>
  <si>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</si>
  <si>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</si>
  <si>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</si>
  <si>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</si>
  <si>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</si>
  <si>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</si>
  <si>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</si>
  <si>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</si>
  <si>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</si>
  <si>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</si>
  <si>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</si>
  <si>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</si>
  <si>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</si>
  <si>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</si>
  <si>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</si>
  <si>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</si>
  <si>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</si>
  <si>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</si>
  <si>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</si>
  <si>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</si>
  <si>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</si>
  <si>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</si>
  <si>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</si>
  <si>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</si>
  <si>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</si>
  <si>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</si>
  <si>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</si>
  <si>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</si>
  <si>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</si>
  <si>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</si>
  <si>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</si>
  <si>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</si>
  <si>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</si>
  <si>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</si>
  <si>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</si>
  <si>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</si>
  <si>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</si>
  <si>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</si>
  <si>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</si>
  <si>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</si>
  <si>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</si>
  <si>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</si>
  <si>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</si>
  <si>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</si>
  <si>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</si>
  <si>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</si>
  <si>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</si>
  <si>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</si>
  <si>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</si>
  <si>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</si>
  <si>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</si>
  <si>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</si>
  <si>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</si>
  <si>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</si>
  <si>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</si>
  <si>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</si>
  <si>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</si>
  <si>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</si>
  <si>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</si>
  <si>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</si>
  <si>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</si>
  <si>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</si>
  <si>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</si>
  <si>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</si>
  <si>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</si>
  <si>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</si>
  <si>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</si>
  <si>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</si>
  <si>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</si>
  <si>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</si>
  <si>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</si>
  <si>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</si>
  <si>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</si>
  <si>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</si>
  <si>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</si>
  <si>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</si>
  <si>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</si>
  <si>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</si>
  <si>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</si>
  <si>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</si>
  <si>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</si>
  <si>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</si>
  <si>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</si>
  <si>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</si>
  <si>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</si>
  <si>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</si>
  <si>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</si>
  <si>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</si>
  <si>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</si>
  <si>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</si>
  <si>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</si>
  <si>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</si>
  <si>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</si>
  <si>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</si>
  <si>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</si>
  <si>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</si>
  <si>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</si>
  <si>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</si>
  <si>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</si>
  <si>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</si>
  <si>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</si>
  <si>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</si>
  <si>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</si>
  <si>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</si>
  <si>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</si>
  <si>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</si>
  <si>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</si>
  <si>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</si>
  <si>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</si>
  <si>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</si>
  <si>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</si>
  <si>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</si>
  <si>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</si>
  <si>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</si>
  <si>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</si>
  <si>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</si>
  <si>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</si>
  <si>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</si>
  <si>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</si>
  <si>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</si>
  <si>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</si>
  <si>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</si>
  <si>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</si>
  <si>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</si>
  <si>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</si>
  <si>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</si>
  <si>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</si>
  <si>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</si>
  <si>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</si>
  <si>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</si>
  <si>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</si>
  <si>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</si>
  <si>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</si>
  <si>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</si>
  <si>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</si>
  <si>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</si>
  <si>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</si>
  <si>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</si>
  <si>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</si>
  <si>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</si>
  <si>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</si>
  <si>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</si>
  <si>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</si>
  <si>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</si>
  <si>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</si>
  <si>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</si>
  <si>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</si>
  <si>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</si>
  <si>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</si>
  <si>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</si>
  <si>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</si>
  <si>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</si>
  <si>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</si>
  <si>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</si>
  <si>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</si>
  <si>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</si>
  <si>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</si>
  <si>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</si>
  <si>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</si>
  <si>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</si>
  <si>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</si>
  <si>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</si>
  <si>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</si>
  <si>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</si>
  <si>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</si>
  <si>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</si>
  <si>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</si>
  <si>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</si>
  <si>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</si>
  <si>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</si>
  <si>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</si>
  <si>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</si>
  <si>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</si>
  <si>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</si>
  <si>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</si>
  <si>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</si>
  <si>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</si>
  <si>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</si>
  <si>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</si>
  <si>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</si>
  <si>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</si>
  <si>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</si>
  <si>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</si>
  <si>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</si>
  <si>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</si>
  <si>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</si>
  <si>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</si>
  <si>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</si>
  <si>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</si>
  <si>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</si>
  <si>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</si>
  <si>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</si>
  <si>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</si>
  <si>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</si>
  <si>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</si>
  <si>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</si>
  <si>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</si>
  <si>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</si>
  <si>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</si>
  <si>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</si>
  <si>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</si>
  <si>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</si>
  <si>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</si>
  <si>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</si>
  <si>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</si>
  <si>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</si>
  <si>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</si>
  <si>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</si>
  <si>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</si>
  <si>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</si>
  <si>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</si>
  <si>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</si>
  <si>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</si>
  <si>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</si>
  <si>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</si>
  <si>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</si>
  <si>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</si>
  <si>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</si>
  <si>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</si>
  <si>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</si>
  <si>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</si>
  <si>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</si>
  <si>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</si>
  <si>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</si>
  <si>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</si>
  <si>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</si>
  <si>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</si>
  <si>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</si>
  <si>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</si>
  <si>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</si>
  <si>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</si>
  <si>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</si>
  <si>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</si>
  <si>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</si>
  <si>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</si>
  <si>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</si>
  <si>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</si>
  <si>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</si>
  <si>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</si>
  <si>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</si>
  <si>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</si>
  <si>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</si>
  <si>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</si>
  <si>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</si>
  <si>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</si>
  <si>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</si>
  <si>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</si>
  <si>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</si>
  <si>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</si>
  <si>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</si>
  <si>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</si>
  <si>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</si>
  <si>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</si>
  <si>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</si>
  <si>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</si>
  <si>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</si>
  <si>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</si>
  <si>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</si>
  <si>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</si>
  <si>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</si>
  <si>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</si>
  <si>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</si>
  <si>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</si>
  <si>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</si>
  <si>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</si>
  <si>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</si>
  <si>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</si>
  <si>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</si>
  <si>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</si>
  <si>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</si>
  <si>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</si>
  <si>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</si>
  <si>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</si>
  <si>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</si>
  <si>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</si>
  <si>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</si>
  <si>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</si>
  <si>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</si>
  <si>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</si>
  <si>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</si>
  <si>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</si>
  <si>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</si>
  <si>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</si>
  <si>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</si>
  <si>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</si>
  <si>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</si>
  <si>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</si>
  <si>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</si>
  <si>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</si>
  <si>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</si>
  <si>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</si>
  <si>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</si>
  <si>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</si>
  <si>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</si>
  <si>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</si>
  <si>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</si>
  <si>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</si>
  <si>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</si>
  <si>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</si>
  <si>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</si>
  <si>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</si>
  <si>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</si>
  <si>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</si>
  <si>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</si>
  <si>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</si>
  <si>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</si>
  <si>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</si>
  <si>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</si>
  <si>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</si>
  <si>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</si>
  <si>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</si>
  <si>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</si>
  <si>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</si>
  <si>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</si>
  <si>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</si>
  <si>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</si>
  <si>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</si>
  <si>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</si>
  <si>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</si>
  <si>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</si>
  <si>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</si>
  <si>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</si>
  <si>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</si>
  <si>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</si>
  <si>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</si>
  <si>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</si>
  <si>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</si>
  <si>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</si>
  <si>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</si>
  <si>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</si>
  <si>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</si>
  <si>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</si>
  <si>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</si>
  <si>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</si>
  <si>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</si>
  <si>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</si>
  <si>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</si>
  <si>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</si>
  <si>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</si>
  <si>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</si>
  <si>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</si>
  <si>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</si>
  <si>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</si>
  <si>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</si>
  <si>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</si>
  <si>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</si>
  <si>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</si>
  <si>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</si>
  <si>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</si>
  <si>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</si>
  <si>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</si>
  <si>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</si>
  <si>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</si>
  <si>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</si>
  <si>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</si>
  <si>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</si>
  <si>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</si>
  <si>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</si>
  <si>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</si>
  <si>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</si>
  <si>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</si>
  <si>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</si>
  <si>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</si>
  <si>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</si>
  <si>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</si>
  <si>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</si>
  <si>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</si>
  <si>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</si>
  <si>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</si>
  <si>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</si>
  <si>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</si>
  <si>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</si>
  <si>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</si>
  <si>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</si>
  <si>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</si>
  <si>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</si>
  <si>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</si>
  <si>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</si>
  <si>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</si>
  <si>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</si>
  <si>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</si>
  <si>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</si>
  <si>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</si>
  <si>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</si>
  <si>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</si>
  <si>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</si>
  <si>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</si>
  <si>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</si>
  <si>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</si>
  <si>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</si>
  <si>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</si>
  <si>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</si>
  <si>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</si>
  <si>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</si>
  <si>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</si>
  <si>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</si>
  <si>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</si>
  <si>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</si>
  <si>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</si>
  <si>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</si>
  <si>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</si>
  <si>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</si>
  <si>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</si>
  <si>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</si>
  <si>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</si>
  <si>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</si>
  <si>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</si>
  <si>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</si>
  <si>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</si>
  <si>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</si>
  <si>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</si>
  <si>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</si>
  <si>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</si>
  <si>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</si>
  <si>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</si>
  <si>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</si>
  <si>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</si>
  <si>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</si>
  <si>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</si>
  <si>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</si>
  <si>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</si>
  <si>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</si>
  <si>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</si>
  <si>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</si>
  <si>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</si>
  <si>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</si>
  <si>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</si>
  <si>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</si>
  <si>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</si>
  <si>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</si>
  <si>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</si>
  <si>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</si>
  <si>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</si>
  <si>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</si>
  <si>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</si>
  <si>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</si>
  <si>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</si>
  <si>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</si>
  <si>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</si>
  <si>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</si>
  <si>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</si>
  <si>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</si>
  <si>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</si>
  <si>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</si>
  <si>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</si>
  <si>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</si>
  <si>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</si>
  <si>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</si>
  <si>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</si>
  <si>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</si>
  <si>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</si>
  <si>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</si>
  <si>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</si>
  <si>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</si>
  <si>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</si>
  <si>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</si>
  <si>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</si>
  <si>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</si>
  <si>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</si>
  <si>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</si>
  <si>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</si>
  <si>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</si>
  <si>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</si>
  <si>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</si>
  <si>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</si>
  <si>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</si>
  <si>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</si>
  <si>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</si>
  <si>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</si>
  <si>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</si>
  <si>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</si>
  <si>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</si>
  <si>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</si>
  <si>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</si>
  <si>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</si>
  <si>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</si>
  <si>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</si>
  <si>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</si>
  <si>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</si>
  <si>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</si>
  <si>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</si>
  <si>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</si>
  <si>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</si>
  <si>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</si>
  <si>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</si>
  <si>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</si>
  <si>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</si>
  <si>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</si>
  <si>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</si>
  <si>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</si>
  <si>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</si>
  <si>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</si>
  <si>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</si>
  <si>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</si>
  <si>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</si>
  <si>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</si>
  <si>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</si>
  <si>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</si>
  <si>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</si>
  <si>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</si>
  <si>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</si>
  <si>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</si>
  <si>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</si>
  <si>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</si>
  <si>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</si>
  <si>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</si>
  <si>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</si>
  <si>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</si>
  <si>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</si>
  <si>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</si>
  <si>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</si>
  <si>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</si>
  <si>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</si>
  <si>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</si>
  <si>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</si>
  <si>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</si>
  <si>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</si>
  <si>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</si>
  <si>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</si>
  <si>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</si>
  <si>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</si>
  <si>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</si>
  <si>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</si>
  <si>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</si>
  <si>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</si>
  <si>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</si>
  <si>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</si>
  <si>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</si>
  <si>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</si>
  <si>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</si>
  <si>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</si>
  <si>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</si>
  <si>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</si>
  <si>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</si>
  <si>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</si>
  <si>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</si>
  <si>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</si>
  <si>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</si>
  <si>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</si>
  <si>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</si>
  <si>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</si>
  <si>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</si>
  <si>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</si>
  <si>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</si>
  <si>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</si>
  <si>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</si>
  <si>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</si>
  <si>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</si>
  <si>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</si>
  <si>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</si>
  <si>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</si>
  <si>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</si>
  <si>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</si>
  <si>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</si>
  <si>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</si>
  <si>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</si>
  <si>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</si>
  <si>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</si>
  <si>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</si>
  <si>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</si>
  <si>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</si>
  <si>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</si>
  <si>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</si>
  <si>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</si>
  <si>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</si>
  <si>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</si>
  <si>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</si>
  <si>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</si>
  <si>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</si>
  <si>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</si>
  <si>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</si>
  <si>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</si>
  <si>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</si>
  <si>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</si>
  <si>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</si>
  <si>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</si>
  <si>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</si>
  <si>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</si>
  <si>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</si>
  <si>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</si>
  <si>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</si>
  <si>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</si>
  <si>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</si>
  <si>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</si>
  <si>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</si>
  <si>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</si>
  <si>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</si>
  <si>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</si>
  <si>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</si>
  <si>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</si>
  <si>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</si>
  <si>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</si>
  <si>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</si>
  <si>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</si>
  <si>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</si>
  <si>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</si>
  <si>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</si>
  <si>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</si>
  <si>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</si>
  <si>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</si>
  <si>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</si>
  <si>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</si>
  <si>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</si>
  <si>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</si>
  <si>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</si>
  <si>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</si>
  <si>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</si>
  <si>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</si>
  <si>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</si>
  <si>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</si>
  <si>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</si>
  <si>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</si>
  <si>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</si>
  <si>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</si>
  <si>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</si>
  <si>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</si>
  <si>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</si>
  <si>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</si>
  <si>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</si>
  <si>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</si>
  <si>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</si>
  <si>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</si>
  <si>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</si>
  <si>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</si>
  <si>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</si>
  <si>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</si>
  <si>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</si>
  <si>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</si>
  <si>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</si>
  <si>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</si>
  <si>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</si>
  <si>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</si>
  <si>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</si>
  <si>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</si>
  <si>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</si>
  <si>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</si>
  <si>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</si>
  <si>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</si>
  <si>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</si>
  <si>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</si>
  <si>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</si>
  <si>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</si>
  <si>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</si>
  <si>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</si>
  <si>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</si>
  <si>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</si>
  <si>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</si>
  <si>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</si>
  <si>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</si>
  <si>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</si>
  <si>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</si>
  <si>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</si>
  <si>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</si>
  <si>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</si>
  <si>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</si>
  <si>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</si>
  <si>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</si>
  <si>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</si>
  <si>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</si>
  <si>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</si>
  <si>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</si>
  <si>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</si>
  <si>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</si>
  <si>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</si>
  <si>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</si>
  <si>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</si>
  <si>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</si>
  <si>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</si>
  <si>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</si>
  <si>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</si>
  <si>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</si>
  <si>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</si>
  <si>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</si>
  <si>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</si>
  <si>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</si>
  <si>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</si>
  <si>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</si>
  <si>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</si>
  <si>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</si>
  <si>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</si>
  <si>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</si>
  <si>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</si>
  <si>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</si>
  <si>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</si>
  <si>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</si>
  <si>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</si>
  <si>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</si>
  <si>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</si>
  <si>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</si>
  <si>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</si>
  <si>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</si>
  <si>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</si>
  <si>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</si>
  <si>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</si>
  <si>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</si>
  <si>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</si>
  <si>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</si>
  <si>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</si>
  <si>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</si>
  <si>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</si>
  <si>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</si>
  <si>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</si>
  <si>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</si>
  <si>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</si>
  <si>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</si>
  <si>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</si>
  <si>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</si>
  <si>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</si>
  <si>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</si>
  <si>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</si>
  <si>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</si>
  <si>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</si>
  <si>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</si>
  <si>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</si>
  <si>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</si>
  <si>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</si>
  <si>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</si>
  <si>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</si>
  <si>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</si>
  <si>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</si>
  <si>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</si>
  <si>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</si>
  <si>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</si>
  <si>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</si>
  <si>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</si>
  <si>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</si>
  <si>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</si>
  <si>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</si>
  <si>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</si>
  <si>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</si>
  <si>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</si>
  <si>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</si>
  <si>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</si>
  <si>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</si>
  <si>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</si>
  <si>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</si>
  <si>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</si>
  <si>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</si>
  <si>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</si>
  <si>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</si>
  <si>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</si>
  <si>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</si>
  <si>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</si>
  <si>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</si>
  <si>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</si>
  <si>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</si>
  <si>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</si>
  <si>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</si>
  <si>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</si>
  <si>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</si>
  <si>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</si>
  <si>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</si>
  <si>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</si>
  <si>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</si>
  <si>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</si>
  <si>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</si>
  <si>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</si>
  <si>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</si>
  <si>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</si>
  <si>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</si>
  <si>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</si>
  <si>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</si>
  <si>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</si>
  <si>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</si>
  <si>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</si>
  <si>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</si>
  <si>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</si>
  <si>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</si>
  <si>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</si>
  <si>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</si>
  <si>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</si>
  <si>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</si>
  <si>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</si>
  <si>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</si>
  <si>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</si>
  <si>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</si>
  <si>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</si>
  <si>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</si>
  <si>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</si>
  <si>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</si>
  <si>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</si>
  <si>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</si>
  <si>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</si>
  <si>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</si>
  <si>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</si>
  <si>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</si>
  <si>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</si>
  <si>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</si>
  <si>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</si>
  <si>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</si>
  <si>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</si>
  <si>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</si>
  <si>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</si>
  <si>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</si>
  <si>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</si>
  <si>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</si>
  <si>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</si>
  <si>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</si>
  <si>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</si>
  <si>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</si>
  <si>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</si>
  <si>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</si>
  <si>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</si>
  <si>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</si>
  <si>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</si>
  <si>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</si>
  <si>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</si>
  <si>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</si>
  <si>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</si>
  <si>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</si>
  <si>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</si>
  <si>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</si>
  <si>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</si>
  <si>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</si>
  <si>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</si>
  <si>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</si>
  <si>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</si>
  <si>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</si>
  <si>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</si>
  <si>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</si>
  <si>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</si>
  <si>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</si>
  <si>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</si>
  <si>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</si>
  <si>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</si>
  <si>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</si>
  <si>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</si>
  <si>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</si>
  <si>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</si>
  <si>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</si>
  <si>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</si>
  <si>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</si>
  <si>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</si>
  <si>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</si>
  <si>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</si>
  <si>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</si>
  <si>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</si>
  <si>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</si>
  <si>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</si>
  <si>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</si>
  <si>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</si>
  <si>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</si>
  <si>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</si>
  <si>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</si>
  <si>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</si>
  <si>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</si>
  <si>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</si>
  <si>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</si>
  <si>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</si>
  <si>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</si>
  <si>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</si>
  <si>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</si>
  <si>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</si>
  <si>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</si>
  <si>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</si>
  <si>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</si>
  <si>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</si>
  <si>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</si>
  <si>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</si>
  <si>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</si>
  <si>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</si>
  <si>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</si>
  <si>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</si>
  <si>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</si>
  <si>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</si>
  <si>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</si>
  <si>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</si>
  <si>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</si>
  <si>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</si>
  <si>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</si>
  <si>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</si>
  <si>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</si>
  <si>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</si>
  <si>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</si>
  <si>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</si>
  <si>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</si>
  <si>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</si>
  <si>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</si>
  <si>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</si>
  <si>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</si>
  <si>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</si>
  <si>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</si>
  <si>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</si>
  <si>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</si>
  <si>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</si>
  <si>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</si>
  <si>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</si>
  <si>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</si>
  <si>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</si>
  <si>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</si>
  <si>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</si>
  <si>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</si>
  <si>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</si>
  <si>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</si>
  <si>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</si>
  <si>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</si>
  <si>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</si>
  <si>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</si>
  <si>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</si>
  <si>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</si>
  <si>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</si>
  <si>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</si>
  <si>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</si>
  <si>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</si>
  <si>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</si>
  <si>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</si>
  <si>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</si>
  <si>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</si>
  <si>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</si>
  <si>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</si>
  <si>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</si>
  <si>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</si>
  <si>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</si>
  <si>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</si>
  <si>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</si>
  <si>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</si>
  <si>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</si>
  <si>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</si>
  <si>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</si>
  <si>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</si>
  <si>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</si>
  <si>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</si>
  <si>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</si>
  <si>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</si>
  <si>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</si>
  <si>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</si>
  <si>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</si>
  <si>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</si>
  <si>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</si>
  <si>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</si>
  <si>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</si>
  <si>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</si>
  <si>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</si>
  <si>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</si>
  <si>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</si>
  <si>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</si>
  <si>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</si>
  <si>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</si>
  <si>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</si>
  <si>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</si>
  <si>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</si>
  <si>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</si>
  <si>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</si>
  <si>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</si>
  <si>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</si>
  <si>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</si>
  <si>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</si>
  <si>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</si>
  <si>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</si>
  <si>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</si>
  <si>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</si>
  <si>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</si>
  <si>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</si>
  <si>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</si>
  <si>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</si>
  <si>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</si>
  <si>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</si>
  <si>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</si>
  <si>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</si>
  <si>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</si>
  <si>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</si>
  <si>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</si>
  <si>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</si>
  <si>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</si>
  <si>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</si>
  <si>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</si>
  <si>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</si>
  <si>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</si>
  <si>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</si>
  <si>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</si>
  <si>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</si>
  <si>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</si>
  <si>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</si>
  <si>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</si>
  <si>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</si>
  <si>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</si>
  <si>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</si>
  <si>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</si>
  <si>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</si>
  <si>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</si>
  <si>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</si>
  <si>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</si>
  <si>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</si>
  <si>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</si>
  <si>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</si>
  <si>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</si>
  <si>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</si>
  <si>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</si>
  <si>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</si>
  <si>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</si>
  <si>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</si>
  <si>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</si>
  <si>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</si>
  <si>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</si>
  <si>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</si>
  <si>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</si>
  <si>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</si>
  <si>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</si>
  <si>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</si>
  <si>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</si>
  <si>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</si>
  <si>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</si>
  <si>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</si>
  <si>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</si>
  <si>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</si>
  <si>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</si>
  <si>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</si>
  <si>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</si>
  <si>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</si>
  <si>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</si>
  <si>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</si>
  <si>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</si>
  <si>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</si>
  <si>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</si>
  <si>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</si>
  <si>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</si>
  <si>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</si>
  <si>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</si>
  <si>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</si>
  <si>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</si>
  <si>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</si>
  <si>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</si>
  <si>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</si>
  <si>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</si>
  <si>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</si>
  <si>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</si>
  <si>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</si>
  <si>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</si>
  <si>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</si>
  <si>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</si>
  <si>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</si>
  <si>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</si>
  <si>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</si>
  <si>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</si>
  <si>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</si>
  <si>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</si>
  <si>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</si>
  <si>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</si>
  <si>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</si>
  <si>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</si>
  <si>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</si>
  <si>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</si>
  <si>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</si>
  <si>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</si>
  <si>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</si>
  <si>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</si>
  <si>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</si>
  <si>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</si>
  <si>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</si>
  <si>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</si>
  <si>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</si>
  <si>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</si>
  <si>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</si>
  <si>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</si>
  <si>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</si>
  <si>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</si>
  <si>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</si>
  <si>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</si>
  <si>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</si>
  <si>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</si>
  <si>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</si>
  <si>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</si>
  <si>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</si>
  <si>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</si>
  <si>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</si>
  <si>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</si>
  <si>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</si>
  <si>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</si>
  <si>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</si>
  <si>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</si>
  <si>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</si>
  <si>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</si>
  <si>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</si>
  <si>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</si>
  <si>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</si>
  <si>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</si>
  <si>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</si>
  <si>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</si>
  <si>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</si>
  <si>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</si>
  <si>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</si>
  <si>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</si>
  <si>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</si>
  <si>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</si>
  <si>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</si>
  <si>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</si>
  <si>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</si>
  <si>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</si>
  <si>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</si>
  <si>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</si>
  <si>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</si>
  <si>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</si>
  <si>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</si>
  <si>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</si>
  <si>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</si>
  <si>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</si>
  <si>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</si>
  <si>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</si>
  <si>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</si>
  <si>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</si>
  <si>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</si>
  <si>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</si>
  <si>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</si>
  <si>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</si>
  <si>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</si>
  <si>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</si>
  <si>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</si>
  <si>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</si>
  <si>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</si>
  <si>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</si>
  <si>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</si>
  <si>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</si>
  <si>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</si>
  <si>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</si>
  <si>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</si>
  <si>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</si>
  <si>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</si>
  <si>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</si>
  <si>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</si>
  <si>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</si>
  <si>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</si>
  <si>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</si>
  <si>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</si>
  <si>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</si>
  <si>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</si>
  <si>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</si>
  <si>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</si>
  <si>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</si>
  <si>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</si>
  <si>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</si>
  <si>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</si>
  <si>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</si>
  <si>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</si>
  <si>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</si>
  <si>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</si>
  <si>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</si>
  <si>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</si>
  <si>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</si>
  <si>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</si>
  <si>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</si>
  <si>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</si>
  <si>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</si>
  <si>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</si>
  <si>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</si>
  <si>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</si>
  <si>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</si>
  <si>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</si>
  <si>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</si>
  <si>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</si>
  <si>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</si>
  <si>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</si>
  <si>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</si>
  <si>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</si>
  <si>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</si>
  <si>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</si>
  <si>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</si>
  <si>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</si>
  <si>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</si>
  <si>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</si>
  <si>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</si>
  <si>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</si>
  <si>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</si>
  <si>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</si>
  <si>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</si>
  <si>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</si>
  <si>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</si>
  <si>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</si>
  <si>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</si>
  <si>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</si>
  <si>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</si>
  <si>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</si>
  <si>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</si>
  <si>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</si>
  <si>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</si>
  <si>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</si>
  <si>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</si>
  <si>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</si>
  <si>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</si>
  <si>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</si>
  <si>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</si>
  <si>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</si>
  <si>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</si>
  <si>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</si>
  <si>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</si>
  <si>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</si>
  <si>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</si>
  <si>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</si>
  <si>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</si>
  <si>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</si>
  <si>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</si>
  <si>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</si>
  <si>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</si>
  <si>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</si>
  <si>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</si>
  <si>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</si>
  <si>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</si>
  <si>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</si>
  <si>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</si>
  <si>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</si>
  <si>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</si>
  <si>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</si>
  <si>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</si>
  <si>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</si>
  <si>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</si>
  <si>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</si>
  <si>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</si>
  <si>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</si>
  <si>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</si>
  <si>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</si>
  <si>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</si>
  <si>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</si>
  <si>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</si>
  <si>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</si>
  <si>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</si>
  <si>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</si>
  <si>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</si>
  <si>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</si>
  <si>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</si>
  <si>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</si>
  <si>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</si>
  <si>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</si>
  <si>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</si>
  <si>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</si>
  <si>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</si>
  <si>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</si>
  <si>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</si>
  <si>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</si>
  <si>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</si>
  <si>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</si>
  <si>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</si>
  <si>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</si>
  <si>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</si>
  <si>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</si>
  <si>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</si>
  <si>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</si>
  <si>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</si>
  <si>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</si>
  <si>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</si>
  <si>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</si>
  <si>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</si>
  <si>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</si>
  <si>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</si>
  <si>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</si>
  <si>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</si>
  <si>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</si>
  <si>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</si>
  <si>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</si>
  <si>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</si>
  <si>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</si>
  <si>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</si>
  <si>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</si>
  <si>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</si>
  <si>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</si>
  <si>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</si>
  <si>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</si>
  <si>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</si>
  <si>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</si>
  <si>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</si>
  <si>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</si>
  <si>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</si>
  <si>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</si>
  <si>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</si>
  <si>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</si>
  <si>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</si>
  <si>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</si>
  <si>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</si>
  <si>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</si>
  <si>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</si>
  <si>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</si>
  <si>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</si>
  <si>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</si>
  <si>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</si>
  <si>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</si>
  <si>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</si>
  <si>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</si>
  <si>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</si>
  <si>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</si>
  <si>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</si>
  <si>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</si>
  <si>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</si>
  <si>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</si>
  <si>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</si>
  <si>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</si>
  <si>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</si>
  <si>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</si>
  <si>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</si>
  <si>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</si>
  <si>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</si>
  <si>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</si>
  <si>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</si>
  <si>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</si>
  <si>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</si>
  <si>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</si>
  <si>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</si>
  <si>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</si>
  <si>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</si>
  <si>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</si>
  <si>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</si>
  <si>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</si>
  <si>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</si>
  <si>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</si>
  <si>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</si>
  <si>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</si>
  <si>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</si>
  <si>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</si>
  <si>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</si>
  <si>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</si>
  <si>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</si>
  <si>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</si>
  <si>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</si>
  <si>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</si>
  <si>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</si>
  <si>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</si>
  <si>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</si>
  <si>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</si>
  <si>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</si>
  <si>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</si>
  <si>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</si>
  <si>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</si>
  <si>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</si>
  <si>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</si>
  <si>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</si>
  <si>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</si>
  <si>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</si>
  <si>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</si>
  <si>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</si>
  <si>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</si>
  <si>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</si>
  <si>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</si>
  <si>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</si>
  <si>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</si>
  <si>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</si>
  <si>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</si>
  <si>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</si>
  <si>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</si>
  <si>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</si>
  <si>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</si>
  <si>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</si>
  <si>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</si>
  <si>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</si>
  <si>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</si>
  <si>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</si>
  <si>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</si>
  <si>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</si>
  <si>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</si>
  <si>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</si>
  <si>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</si>
  <si>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</si>
  <si>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</si>
  <si>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</si>
  <si>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</si>
  <si>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</si>
  <si>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</si>
  <si>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</si>
  <si>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</si>
  <si>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</si>
  <si>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</si>
  <si>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</si>
  <si>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</si>
  <si>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</si>
  <si>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</si>
  <si>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</si>
  <si>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</si>
  <si>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</si>
  <si>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</si>
  <si>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</si>
  <si>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</si>
  <si>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</si>
  <si>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</si>
  <si>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</si>
  <si>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</si>
  <si>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</si>
  <si>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</si>
  <si>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</si>
  <si>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</si>
  <si>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</si>
  <si>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</si>
  <si>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</si>
  <si>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</si>
  <si>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</si>
  <si>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</si>
  <si>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</si>
  <si>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</si>
  <si>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</si>
  <si>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</si>
  <si>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</si>
  <si>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</si>
  <si>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</si>
  <si>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</si>
  <si>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</si>
  <si>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</si>
  <si>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</si>
  <si>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</si>
  <si>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</si>
  <si>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</si>
  <si>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</si>
  <si>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</si>
  <si>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</si>
  <si>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</si>
  <si>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</si>
  <si>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</si>
  <si>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</si>
  <si>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</si>
  <si>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</si>
  <si>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</si>
  <si>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</si>
  <si>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</si>
  <si>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</si>
  <si>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</si>
  <si>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</si>
  <si>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</si>
  <si>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</si>
  <si>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</si>
  <si>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</si>
  <si>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</si>
  <si>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</si>
  <si>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</si>
  <si>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</si>
  <si>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</si>
  <si>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</si>
  <si>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</si>
  <si>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</si>
  <si>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</si>
  <si>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</si>
  <si>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</si>
  <si>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</si>
  <si>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</si>
  <si>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</si>
  <si>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</si>
  <si>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</si>
  <si>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</si>
  <si>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</si>
  <si>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</si>
  <si>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</si>
  <si>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</si>
  <si>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</si>
  <si>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</si>
  <si>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</si>
  <si>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</si>
  <si>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</si>
  <si>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</si>
  <si>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</si>
  <si>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</si>
  <si>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</si>
  <si>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</si>
  <si>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</si>
  <si>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</si>
  <si>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</si>
  <si>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</si>
  <si>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</si>
  <si>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</si>
  <si>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</si>
  <si>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</si>
  <si>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</si>
  <si>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</si>
  <si>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</si>
  <si>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</si>
  <si>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</si>
  <si>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</si>
  <si>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</si>
  <si>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</si>
  <si>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</si>
  <si>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</si>
  <si>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</si>
  <si>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</si>
  <si>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</si>
  <si>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</si>
  <si>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</si>
  <si>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</si>
  <si>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</si>
  <si>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</si>
  <si>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</si>
  <si>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</si>
  <si>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</si>
  <si>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</si>
  <si>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</si>
  <si>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</si>
  <si>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</si>
  <si>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</si>
  <si>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</si>
  <si>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</si>
  <si>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</si>
  <si>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</si>
  <si>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</si>
  <si>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</si>
  <si>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</si>
  <si>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</si>
  <si>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</si>
  <si>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</si>
  <si>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</si>
  <si>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</si>
  <si>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</si>
  <si>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</si>
  <si>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</si>
  <si>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</si>
  <si>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</si>
  <si>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</si>
  <si>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</si>
  <si>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</si>
  <si>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</si>
  <si>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</si>
  <si>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</si>
  <si>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</si>
  <si>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</si>
  <si>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</si>
  <si>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</si>
  <si>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</si>
  <si>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</si>
  <si>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</si>
  <si>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</si>
  <si>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</si>
  <si>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</si>
  <si>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</si>
  <si>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</si>
  <si>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</si>
  <si>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</si>
  <si>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</si>
  <si>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</si>
  <si>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</si>
  <si>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</si>
  <si>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</si>
  <si>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</si>
  <si>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</si>
  <si>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</si>
  <si>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</si>
  <si>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</si>
  <si>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</si>
  <si>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</si>
  <si>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</si>
  <si>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</si>
  <si>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</si>
  <si>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</si>
  <si>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</si>
  <si>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</si>
  <si>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</si>
  <si>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</si>
  <si>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</si>
  <si>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</si>
  <si>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</si>
  <si>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</si>
  <si>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</si>
  <si>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</si>
  <si>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</si>
  <si>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</si>
  <si>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</si>
  <si>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</si>
  <si>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</si>
  <si>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</si>
  <si>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</si>
  <si>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</si>
  <si>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</si>
  <si>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</si>
  <si>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</si>
  <si>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</si>
  <si>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</si>
  <si>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</si>
  <si>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</si>
  <si>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</si>
  <si>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</si>
  <si>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</si>
  <si>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</si>
  <si>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</si>
  <si>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</si>
  <si>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</si>
  <si>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</si>
  <si>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</si>
  <si>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</si>
  <si>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</si>
  <si>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</si>
  <si>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</si>
  <si>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</si>
  <si>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</si>
  <si>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</si>
  <si>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</si>
  <si>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</si>
  <si>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</si>
  <si>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</si>
  <si>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</si>
  <si>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</si>
  <si>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</si>
  <si>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</si>
  <si>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</si>
  <si>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</si>
  <si>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</si>
  <si>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</si>
  <si>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</si>
  <si>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</si>
  <si>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</si>
  <si>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</si>
  <si>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</si>
  <si>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</si>
  <si>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</si>
  <si>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</si>
  <si>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</si>
  <si>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</si>
  <si>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</si>
  <si>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</si>
  <si>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</si>
  <si>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</si>
  <si>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</si>
  <si>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</si>
  <si>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</si>
  <si>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</si>
  <si>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</si>
  <si>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</si>
  <si>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</si>
  <si>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</si>
  <si>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</si>
  <si>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</si>
  <si>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</si>
  <si>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</si>
  <si>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</si>
  <si>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</si>
  <si>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</si>
  <si>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</si>
  <si>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</si>
  <si>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</si>
  <si>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</si>
  <si>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</si>
  <si>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</si>
  <si>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</si>
  <si>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</si>
  <si>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</si>
  <si>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</si>
  <si>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</si>
  <si>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</si>
  <si>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</si>
  <si>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</si>
  <si>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</si>
  <si>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</si>
  <si>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</si>
  <si>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</si>
  <si>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</si>
  <si>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</si>
  <si>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</si>
  <si>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</si>
  <si>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</si>
  <si>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</si>
  <si>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</si>
  <si>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</si>
  <si>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</si>
  <si>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</si>
  <si>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</si>
  <si>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</si>
  <si>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</si>
  <si>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</si>
  <si>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</si>
  <si>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</si>
  <si>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</si>
  <si>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</si>
  <si>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</si>
  <si>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</si>
  <si>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</si>
  <si>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</si>
  <si>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</si>
  <si>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</si>
  <si>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</si>
  <si>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</si>
  <si>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</si>
  <si>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</si>
  <si>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</si>
  <si>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</si>
  <si>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</si>
  <si>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</si>
  <si>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</si>
  <si>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</si>
  <si>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</si>
  <si>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</si>
  <si>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</si>
  <si>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</si>
  <si>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</si>
  <si>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</si>
  <si>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</si>
  <si>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</si>
  <si>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</si>
  <si>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</si>
  <si>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</si>
  <si>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</si>
  <si>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</si>
  <si>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</si>
  <si>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</si>
  <si>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</si>
  <si>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</si>
  <si>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</si>
  <si>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</si>
  <si>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</si>
  <si>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</si>
  <si>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</si>
  <si>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</si>
  <si>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</si>
  <si>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</si>
  <si>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</si>
  <si>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</si>
  <si>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</si>
  <si>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</si>
  <si>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</si>
  <si>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</si>
  <si>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</si>
  <si>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</si>
  <si>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</si>
  <si>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</si>
  <si>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</si>
  <si>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</si>
  <si>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</si>
  <si>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</si>
  <si>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</si>
  <si>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</si>
  <si>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</si>
  <si>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</si>
  <si>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</si>
  <si>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</si>
  <si>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</si>
  <si>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</si>
  <si>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</si>
  <si>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</si>
  <si>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</si>
  <si>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</si>
  <si>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</si>
  <si>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</si>
  <si>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</si>
  <si>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</si>
  <si>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</si>
  <si>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</si>
  <si>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</si>
  <si>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</si>
  <si>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</si>
  <si>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</si>
  <si>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</si>
  <si>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</si>
  <si>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</si>
  <si>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</si>
  <si>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</si>
  <si>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</si>
  <si>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</si>
  <si>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</si>
  <si>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</si>
  <si>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</si>
  <si>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</si>
  <si>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</si>
  <si>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</si>
  <si>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</si>
  <si>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</si>
  <si>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</si>
  <si>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</si>
  <si>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</si>
  <si>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</si>
  <si>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</si>
  <si>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</si>
  <si>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</si>
  <si>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</si>
  <si>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</si>
  <si>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</si>
  <si>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</si>
  <si>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</si>
  <si>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</si>
  <si>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</si>
  <si>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</si>
  <si>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</si>
  <si>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</si>
  <si>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</si>
  <si>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</si>
  <si>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</si>
  <si>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</si>
  <si>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</si>
  <si>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</si>
  <si>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</si>
  <si>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</si>
  <si>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</si>
  <si>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</si>
  <si>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</si>
  <si>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</si>
  <si>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</si>
  <si>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</si>
  <si>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</si>
  <si>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</si>
  <si>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</si>
  <si>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</si>
  <si>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</si>
  <si>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</si>
  <si>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</si>
  <si>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</si>
  <si>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</si>
  <si>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</si>
  <si>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</si>
  <si>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</si>
  <si>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</si>
  <si>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</si>
  <si>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</si>
  <si>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</si>
  <si>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</si>
  <si>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</si>
  <si>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</si>
  <si>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</si>
  <si>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</si>
  <si>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</si>
  <si>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</si>
  <si>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</si>
  <si>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</si>
  <si>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</si>
  <si>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</si>
  <si>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</si>
  <si>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</si>
  <si>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</si>
  <si>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</si>
  <si>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</si>
  <si>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</si>
  <si>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</si>
  <si>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</si>
  <si>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</si>
  <si>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</si>
  <si>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</si>
  <si>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</si>
  <si>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</si>
  <si>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</si>
  <si>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</si>
  <si>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</si>
  <si>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</si>
  <si>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</si>
  <si>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</si>
  <si>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</si>
  <si>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</si>
  <si>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</si>
  <si>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</si>
  <si>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</si>
  <si>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</si>
  <si>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</si>
  <si>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</si>
  <si>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</si>
  <si>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</si>
  <si>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</si>
  <si>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</si>
  <si>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</si>
  <si>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</si>
  <si>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</si>
  <si>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</si>
  <si>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</si>
  <si>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</si>
  <si>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</si>
  <si>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</si>
  <si>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</si>
  <si>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</si>
  <si>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</si>
  <si>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</si>
  <si>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</si>
  <si>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</si>
  <si>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</si>
  <si>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</si>
  <si>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</si>
  <si>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</si>
  <si>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</si>
  <si>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</si>
  <si>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</si>
  <si>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</si>
  <si>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</si>
  <si>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</si>
  <si>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</si>
  <si>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</si>
  <si>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</si>
  <si>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</si>
  <si>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</si>
  <si>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</si>
  <si>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</si>
  <si>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</si>
  <si>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</si>
  <si>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</si>
  <si>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</si>
  <si>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</si>
  <si>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</si>
  <si>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</si>
  <si>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</si>
  <si>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</si>
  <si>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</si>
  <si>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</si>
  <si>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</si>
  <si>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</si>
  <si>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</si>
  <si>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</si>
  <si>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</si>
  <si>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</si>
  <si>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</si>
  <si>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</si>
  <si>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</si>
  <si>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</si>
  <si>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</si>
  <si>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</si>
  <si>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</si>
  <si>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</si>
  <si>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</si>
  <si>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</si>
  <si>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</si>
  <si>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</si>
  <si>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</si>
  <si>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</si>
  <si>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</si>
  <si>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</si>
  <si>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</si>
  <si>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</si>
  <si>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</si>
  <si>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</si>
  <si>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</si>
  <si>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</si>
  <si>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</si>
  <si>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</si>
  <si>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</si>
  <si>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</si>
  <si>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</si>
  <si>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</si>
  <si>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</si>
  <si>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</si>
  <si>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</si>
  <si>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</si>
  <si>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</si>
  <si>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</si>
  <si>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</si>
  <si>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</si>
  <si>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</si>
  <si>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</si>
  <si>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</si>
  <si>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</si>
  <si>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</si>
  <si>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</si>
  <si>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</si>
  <si>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</si>
  <si>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</si>
  <si>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</si>
  <si>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</si>
  <si>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</si>
  <si>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</si>
  <si>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</si>
  <si>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</si>
  <si>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</si>
  <si>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</si>
  <si>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</si>
  <si>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</si>
  <si>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</si>
  <si>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</si>
  <si>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</si>
  <si>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</si>
  <si>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</si>
  <si>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</si>
  <si>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</si>
  <si>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</si>
  <si>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</si>
  <si>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</si>
  <si>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</si>
  <si>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</si>
  <si>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</si>
  <si>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</si>
  <si>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</si>
  <si>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</si>
  <si>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</si>
  <si>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</si>
  <si>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</si>
  <si>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</si>
  <si>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</si>
  <si>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</si>
  <si>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</si>
  <si>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</si>
  <si>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</si>
  <si>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</si>
  <si>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</si>
  <si>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</si>
  <si>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</si>
  <si>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</si>
  <si>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</si>
  <si>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</si>
  <si>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</si>
  <si>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</si>
  <si>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</si>
  <si>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</si>
  <si>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</si>
  <si>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</si>
  <si>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</si>
  <si>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</si>
  <si>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</si>
  <si>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</si>
  <si>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</si>
  <si>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</si>
  <si>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</si>
  <si>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</si>
  <si>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</si>
  <si>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</si>
  <si>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</si>
  <si>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</si>
  <si>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</si>
  <si>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</si>
  <si>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</si>
  <si>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</si>
  <si>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</si>
  <si>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</si>
  <si>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</si>
  <si>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</si>
  <si>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</si>
  <si>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</si>
  <si>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</si>
  <si>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</si>
  <si>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</si>
  <si>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</si>
  <si>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</si>
  <si>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</si>
  <si>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</si>
  <si>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</si>
  <si>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</si>
  <si>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</si>
  <si>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</si>
  <si>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</si>
  <si>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</si>
  <si>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</si>
  <si>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</si>
  <si>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</si>
  <si>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</si>
  <si>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</si>
  <si>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</si>
  <si>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</si>
  <si>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</si>
  <si>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</si>
  <si>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</si>
  <si>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</si>
  <si>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</si>
  <si>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</si>
  <si>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</si>
  <si>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</si>
  <si>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</si>
  <si>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</si>
  <si>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</si>
  <si>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</si>
  <si>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</si>
  <si>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</si>
  <si>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</si>
  <si>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</si>
  <si>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</si>
  <si>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</si>
  <si>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</si>
  <si>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</si>
  <si>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</si>
  <si>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</si>
  <si>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</si>
  <si>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</si>
  <si>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</si>
  <si>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</si>
  <si>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</si>
  <si>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</si>
  <si>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</si>
  <si>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</si>
  <si>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</si>
  <si>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</si>
  <si>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</si>
  <si>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</si>
  <si>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</si>
  <si>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</si>
  <si>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</si>
  <si>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</si>
  <si>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</si>
  <si>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</si>
  <si>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</si>
  <si>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</si>
  <si>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</si>
  <si>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</si>
  <si>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</si>
  <si>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</si>
  <si>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</si>
  <si>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</si>
  <si>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</si>
  <si>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</si>
  <si>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</si>
  <si>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</si>
  <si>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</si>
  <si>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</si>
  <si>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</si>
  <si>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</si>
  <si>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</si>
  <si>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</si>
  <si>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</si>
  <si>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</si>
  <si>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</si>
  <si>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</si>
  <si>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</si>
  <si>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</si>
  <si>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</si>
  <si>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</si>
  <si>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</si>
  <si>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</si>
  <si>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</si>
  <si>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</si>
  <si>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</si>
  <si>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</si>
  <si>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</si>
  <si>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</si>
  <si>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</si>
  <si>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</si>
  <si>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</si>
  <si>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</si>
  <si>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</si>
  <si>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</si>
  <si>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</si>
  <si>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</si>
  <si>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</si>
  <si>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</si>
  <si>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</si>
  <si>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</si>
  <si>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</si>
  <si>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</si>
  <si>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</si>
  <si>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</si>
  <si>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</si>
  <si>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</si>
  <si>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</si>
  <si>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</si>
  <si>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</si>
  <si>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</si>
  <si>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</si>
  <si>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</si>
  <si>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</si>
  <si>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</si>
  <si>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</si>
  <si>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</si>
  <si>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</si>
  <si>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</si>
  <si>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</si>
  <si>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</si>
  <si>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</si>
  <si>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</si>
  <si>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</si>
  <si>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</si>
  <si>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</si>
  <si>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</si>
  <si>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</si>
  <si>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</si>
  <si>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</si>
  <si>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</si>
  <si>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</si>
  <si>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</si>
  <si>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</si>
  <si>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</si>
  <si>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</si>
  <si>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</si>
  <si>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</si>
  <si>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</si>
  <si>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</si>
  <si>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</si>
  <si>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</si>
  <si>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</si>
  <si>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</si>
  <si>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</si>
  <si>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</si>
  <si>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</si>
  <si>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</si>
  <si>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</si>
  <si>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</si>
  <si>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</si>
  <si>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</si>
  <si>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</si>
  <si>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</si>
  <si>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</si>
  <si>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</si>
  <si>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</si>
  <si>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</si>
  <si>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</si>
  <si>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</si>
  <si>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</si>
  <si>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</si>
  <si>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</si>
  <si>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</si>
  <si>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</si>
  <si>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</si>
  <si>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</si>
  <si>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</si>
  <si>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</si>
  <si>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</si>
  <si>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</si>
  <si>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</si>
  <si>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</si>
  <si>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</si>
  <si>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</si>
  <si>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</si>
  <si>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</si>
  <si>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</si>
  <si>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</si>
  <si>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</si>
  <si>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</si>
  <si>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</si>
  <si>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</si>
  <si>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</si>
  <si>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</si>
  <si>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</si>
  <si>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</si>
  <si>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</si>
  <si>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</si>
  <si>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</si>
  <si>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</si>
  <si>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</si>
  <si>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</si>
  <si>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</si>
  <si>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</si>
  <si>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</si>
  <si>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</si>
  <si>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</si>
  <si>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</si>
  <si>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</si>
  <si>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</si>
  <si>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</si>
  <si>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</si>
  <si>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</si>
  <si>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</si>
  <si>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</si>
  <si>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</si>
  <si>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</si>
  <si>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</si>
  <si>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</si>
  <si>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</si>
  <si>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</si>
  <si>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</si>
  <si>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</si>
  <si>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</si>
  <si>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</si>
  <si>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</si>
  <si>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</si>
  <si>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</si>
  <si>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</si>
  <si>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</si>
  <si>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</si>
  <si>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</si>
  <si>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</si>
  <si>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</si>
  <si>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</si>
  <si>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</si>
  <si>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</si>
  <si>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</si>
  <si>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</si>
  <si>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</si>
  <si>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</si>
  <si>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</si>
  <si>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</si>
  <si>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</si>
  <si>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</si>
  <si>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</si>
  <si>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</si>
  <si>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</si>
  <si>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</si>
  <si>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</si>
  <si>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</si>
  <si>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</si>
  <si>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</si>
  <si>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</si>
  <si>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</si>
  <si>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</si>
  <si>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</si>
  <si>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</si>
  <si>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</si>
  <si>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</si>
  <si>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</si>
  <si>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</si>
  <si>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</si>
  <si>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</si>
  <si>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</si>
  <si>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</si>
  <si>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</si>
  <si>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</si>
  <si>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</si>
  <si>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</si>
  <si>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</si>
  <si>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</si>
  <si>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</si>
  <si>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</si>
  <si>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</si>
  <si>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</si>
  <si>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</si>
  <si>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</si>
  <si>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</si>
  <si>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</si>
  <si>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</si>
  <si>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</si>
  <si>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</si>
  <si>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</si>
  <si>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</si>
  <si>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</si>
  <si>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</si>
  <si>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</si>
  <si>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</si>
  <si>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</si>
  <si>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</si>
  <si>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</si>
  <si>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</si>
  <si>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</si>
  <si>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</si>
  <si>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</si>
  <si>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</si>
  <si>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</si>
  <si>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</si>
  <si>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</si>
  <si>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</si>
  <si>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</si>
  <si>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</si>
  <si>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</si>
  <si>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</si>
  <si>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</si>
  <si>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</si>
  <si>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</si>
  <si>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</si>
  <si>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</si>
  <si>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</si>
  <si>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</si>
  <si>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</si>
  <si>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</si>
  <si>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</si>
  <si>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</si>
  <si>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</si>
  <si>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</si>
  <si>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</si>
  <si>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</si>
  <si>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</si>
  <si>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</si>
  <si>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</si>
  <si>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</si>
  <si>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</si>
  <si>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</si>
  <si>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</si>
  <si>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</si>
  <si>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</si>
  <si>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</si>
  <si>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</si>
  <si>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</si>
  <si>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</si>
  <si>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</si>
  <si>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</si>
  <si>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</si>
  <si>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</si>
  <si>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</si>
  <si>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</si>
  <si>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</si>
  <si>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</si>
  <si>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</si>
  <si>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</si>
  <si>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</si>
  <si>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</si>
  <si>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</si>
  <si>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</si>
  <si>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</si>
  <si>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</si>
  <si>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</si>
  <si>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</si>
  <si>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</si>
  <si>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</si>
  <si>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</si>
  <si>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</si>
  <si>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</si>
  <si>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</si>
  <si>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</si>
  <si>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</si>
  <si>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</si>
  <si>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</si>
  <si>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</si>
  <si>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</si>
  <si>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</si>
  <si>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</si>
  <si>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</si>
  <si>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</si>
  <si>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</si>
  <si>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</si>
  <si>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</si>
  <si>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</si>
  <si>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</si>
  <si>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</si>
  <si>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</si>
  <si>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</si>
  <si>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</si>
  <si>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</si>
  <si>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</si>
  <si>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</si>
  <si>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</si>
  <si>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</si>
  <si>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</si>
  <si>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</si>
  <si>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</si>
  <si>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</si>
  <si>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</si>
  <si>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</si>
  <si>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</si>
  <si>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</si>
  <si>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</si>
  <si>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</si>
  <si>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</si>
  <si>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</si>
  <si>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</si>
  <si>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</si>
  <si>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</si>
  <si>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</si>
  <si>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</si>
  <si>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</si>
  <si>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</si>
  <si>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</si>
  <si>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</si>
  <si>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</si>
  <si>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</si>
  <si>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</si>
  <si>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</si>
  <si>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</si>
  <si>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</si>
  <si>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</si>
  <si>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</si>
  <si>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</si>
  <si>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</si>
  <si>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</si>
  <si>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</si>
  <si>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</si>
  <si>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</si>
  <si>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</si>
  <si>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</si>
  <si>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</si>
  <si>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</si>
  <si>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</si>
  <si>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</si>
  <si>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</si>
  <si>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</si>
  <si>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</si>
  <si>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</si>
  <si>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</si>
  <si>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</si>
  <si>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</si>
  <si>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</si>
  <si>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</si>
  <si>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</si>
  <si>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</si>
  <si>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</si>
  <si>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</si>
  <si>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</si>
  <si>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</si>
  <si>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</si>
  <si>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</si>
  <si>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</si>
  <si>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</si>
  <si>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</si>
  <si>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</si>
  <si>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</si>
  <si>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</si>
  <si>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</si>
  <si>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</si>
  <si>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</si>
  <si>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</si>
  <si>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</si>
  <si>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</si>
  <si>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</si>
  <si>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</si>
  <si>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</si>
  <si>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</si>
  <si>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</si>
  <si>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</si>
  <si>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</si>
  <si>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</si>
  <si>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</si>
  <si>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</si>
  <si>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</si>
  <si>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</si>
  <si>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</si>
  <si>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</si>
  <si>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</si>
  <si>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</si>
  <si>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</si>
  <si>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</si>
  <si>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</si>
  <si>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</si>
  <si>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</si>
  <si>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</si>
  <si>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</si>
  <si>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</si>
  <si>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</si>
  <si>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</si>
  <si>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</si>
  <si>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</si>
  <si>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</si>
  <si>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</si>
  <si>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</si>
  <si>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</si>
  <si>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</si>
  <si>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</si>
  <si>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</si>
  <si>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</si>
  <si>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</si>
  <si>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</si>
  <si>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</si>
  <si>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</si>
  <si>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</si>
  <si>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</si>
  <si>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</si>
  <si>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</si>
  <si>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</si>
  <si>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</si>
  <si>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</si>
  <si>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</si>
  <si>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</si>
  <si>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</si>
  <si>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</si>
  <si>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</si>
  <si>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</si>
  <si>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</si>
  <si>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</si>
  <si>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</si>
  <si>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</si>
  <si>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</si>
  <si>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</si>
  <si>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</si>
  <si>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</si>
  <si>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</si>
  <si>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</si>
  <si>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</si>
  <si>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</si>
  <si>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</si>
  <si>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</si>
  <si>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</si>
  <si>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</si>
  <si>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</si>
  <si>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</si>
  <si>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</si>
  <si>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</si>
  <si>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</si>
  <si>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</si>
  <si>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</si>
  <si>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</si>
  <si>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</si>
  <si>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</si>
  <si>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</si>
  <si>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</si>
  <si>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</si>
  <si>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</si>
  <si>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</si>
  <si>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</si>
  <si>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</si>
  <si>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</si>
  <si>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</si>
  <si>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</si>
  <si>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</si>
  <si>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</si>
  <si>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</si>
  <si>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</si>
  <si>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</si>
  <si>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</si>
  <si>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</si>
  <si>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</si>
  <si>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</si>
  <si>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</si>
  <si>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</si>
  <si>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</si>
  <si>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</si>
  <si>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</si>
  <si>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</si>
  <si>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</si>
  <si>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</si>
  <si>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</si>
  <si>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</si>
  <si>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</si>
  <si>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</si>
  <si>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</si>
  <si>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</si>
  <si>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</si>
  <si>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</si>
  <si>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</si>
  <si>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</si>
  <si>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</si>
  <si>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</si>
  <si>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</si>
  <si>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</si>
  <si>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</si>
  <si>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</si>
  <si>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</si>
  <si>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</si>
  <si>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</si>
  <si>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</si>
  <si>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</si>
  <si>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</si>
  <si>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</si>
  <si>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</si>
  <si>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</si>
  <si>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</si>
  <si>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</si>
  <si>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</si>
  <si>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</si>
  <si>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</si>
  <si>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</si>
  <si>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</si>
  <si>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</si>
  <si>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</si>
  <si>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</si>
  <si>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</si>
  <si>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</si>
  <si>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</si>
  <si>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</si>
  <si>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</si>
  <si>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</si>
  <si>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</si>
  <si>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</si>
  <si>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</si>
  <si>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</si>
  <si>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</si>
  <si>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</si>
  <si>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</si>
  <si>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</si>
  <si>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</si>
  <si>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</si>
  <si>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</si>
  <si>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</si>
  <si>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</si>
  <si>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</si>
  <si>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</si>
  <si>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</si>
  <si>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</si>
  <si>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</si>
  <si>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</si>
  <si>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</si>
  <si>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</si>
  <si>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</si>
  <si>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</si>
  <si>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</si>
  <si>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</si>
  <si>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</si>
  <si>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</si>
  <si>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</si>
  <si>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</si>
  <si>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</si>
  <si>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</si>
  <si>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</si>
  <si>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</si>
  <si>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</si>
  <si>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</si>
  <si>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</si>
  <si>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</si>
  <si>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</si>
  <si>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</si>
  <si>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</si>
  <si>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</si>
  <si>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</si>
  <si>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</si>
  <si>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</si>
  <si>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</si>
  <si>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</si>
  <si>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</si>
  <si>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</si>
  <si>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</si>
  <si>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</si>
  <si>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</si>
  <si>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</si>
  <si>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</si>
  <si>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</si>
  <si>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</si>
  <si>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</si>
  <si>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</si>
  <si>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</si>
  <si>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</si>
  <si>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</si>
  <si>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</si>
  <si>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</si>
  <si>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</si>
  <si>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</si>
  <si>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</si>
  <si>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</si>
  <si>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</si>
  <si>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</si>
  <si>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</si>
  <si>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</si>
  <si>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</si>
  <si>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</si>
  <si>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</si>
  <si>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</si>
  <si>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</si>
  <si>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</si>
  <si>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</si>
  <si>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</si>
  <si>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</si>
  <si>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</si>
  <si>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</si>
  <si>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</si>
  <si>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</si>
  <si>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</si>
  <si>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</si>
  <si>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</si>
  <si>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</si>
  <si>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</si>
  <si>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</si>
  <si>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</si>
  <si>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</si>
  <si>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</si>
  <si>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</si>
  <si>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</si>
  <si>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</si>
  <si>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</si>
  <si>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</si>
  <si>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</si>
  <si>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</si>
  <si>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</si>
  <si>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</si>
  <si>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</si>
  <si>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</si>
  <si>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</si>
  <si>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</si>
  <si>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</si>
  <si>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</si>
  <si>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</si>
  <si>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</si>
  <si>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</si>
  <si>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</si>
  <si>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</si>
  <si>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</si>
  <si>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</si>
  <si>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</si>
  <si>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</si>
  <si>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</si>
  <si>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</si>
  <si>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</si>
  <si>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</si>
  <si>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</si>
  <si>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</si>
  <si>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</si>
  <si>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</si>
  <si>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</si>
  <si>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</si>
  <si>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</si>
  <si>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</si>
  <si>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</si>
  <si>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</si>
  <si>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</si>
  <si>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</si>
  <si>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</si>
  <si>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</si>
  <si>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</si>
  <si>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</si>
  <si>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</si>
  <si>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</si>
  <si>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</si>
  <si>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</si>
  <si>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</si>
  <si>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</si>
  <si>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</si>
  <si>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</si>
  <si>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</si>
  <si>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</si>
  <si>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</si>
  <si>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</si>
  <si>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</si>
  <si>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</si>
  <si>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</si>
  <si>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</si>
  <si>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</si>
  <si>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</si>
  <si>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</si>
  <si>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</si>
  <si>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</si>
  <si>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</si>
  <si>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</si>
  <si>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</si>
  <si>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</si>
  <si>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</si>
  <si>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</si>
  <si>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</si>
  <si>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</si>
  <si>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</si>
  <si>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</si>
  <si>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</si>
  <si>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</si>
  <si>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</si>
  <si>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</si>
  <si>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</si>
  <si>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</si>
  <si>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</si>
  <si>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</si>
  <si>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</si>
  <si>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</si>
  <si>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</si>
  <si>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</si>
  <si>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</si>
  <si>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</si>
  <si>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</si>
  <si>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</si>
  <si>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</si>
  <si>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</si>
  <si>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</si>
  <si>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</si>
  <si>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</si>
  <si>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</si>
  <si>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</si>
  <si>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</si>
  <si>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</si>
  <si>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</si>
  <si>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</si>
  <si>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</si>
  <si>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</si>
  <si>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</si>
  <si>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</si>
  <si>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</si>
  <si>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</si>
  <si>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</si>
  <si>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</si>
  <si>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</si>
  <si>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</si>
  <si>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</si>
  <si>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</si>
  <si>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</si>
  <si>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</si>
  <si>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</si>
  <si>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</si>
  <si>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</si>
  <si>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</si>
  <si>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</si>
  <si>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</si>
  <si>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</si>
  <si>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</si>
  <si>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</si>
  <si>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</si>
  <si>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</si>
  <si>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</si>
  <si>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</si>
  <si>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</si>
  <si>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</si>
  <si>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</si>
  <si>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</si>
  <si>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</si>
  <si>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</si>
  <si>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</si>
  <si>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</si>
  <si>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</si>
  <si>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</si>
  <si>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</si>
  <si>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</si>
  <si>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</si>
  <si>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</si>
  <si>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</si>
  <si>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</si>
  <si>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</si>
  <si>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</si>
  <si>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</si>
  <si>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</si>
  <si>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</si>
  <si>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</si>
  <si>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</si>
  <si>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</si>
  <si>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</si>
  <si>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</si>
  <si>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</si>
  <si>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</si>
  <si>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</si>
  <si>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</si>
  <si>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</si>
  <si>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</si>
  <si>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</si>
  <si>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</si>
  <si>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</si>
  <si>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</si>
  <si>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</si>
  <si>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</si>
  <si>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</si>
  <si>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</si>
  <si>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</si>
  <si>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</si>
  <si>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</si>
  <si>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</si>
  <si>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</si>
  <si>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</si>
  <si>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</si>
  <si>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</si>
  <si>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</si>
  <si>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</si>
  <si>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</si>
  <si>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</si>
  <si>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</si>
  <si>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</si>
  <si>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</si>
  <si>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</si>
  <si>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</si>
  <si>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</si>
  <si>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</si>
  <si>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</si>
  <si>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</si>
  <si>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</si>
  <si>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</si>
  <si>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</si>
  <si>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</si>
  <si>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</si>
  <si>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</si>
  <si>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</si>
  <si>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</si>
  <si>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</si>
  <si>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</si>
  <si>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</si>
  <si>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</si>
  <si>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</si>
  <si>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</si>
  <si>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</si>
  <si>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</si>
  <si>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</si>
  <si>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</si>
  <si>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</si>
  <si>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</si>
  <si>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</si>
  <si>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</si>
  <si>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</si>
  <si>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</si>
  <si>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</si>
  <si>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</si>
  <si>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</si>
  <si>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</si>
  <si>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</si>
  <si>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</si>
  <si>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</si>
  <si>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</si>
  <si>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</si>
  <si>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</si>
  <si>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</si>
  <si>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</si>
  <si>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</si>
  <si>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</si>
  <si>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</si>
  <si>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</si>
  <si>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</si>
  <si>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</si>
  <si>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</si>
  <si>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</si>
  <si>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</si>
  <si>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</si>
  <si>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</si>
  <si>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</si>
  <si>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</si>
  <si>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</si>
  <si>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</si>
  <si>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</si>
  <si>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</si>
  <si>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</si>
  <si>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</si>
  <si>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</si>
  <si>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</si>
  <si>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</si>
  <si>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</si>
  <si>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</si>
  <si>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</si>
  <si>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</si>
  <si>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</si>
  <si>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</si>
  <si>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</si>
  <si>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</si>
  <si>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</si>
  <si>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</si>
  <si>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</si>
  <si>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</si>
  <si>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</si>
  <si>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</si>
  <si>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</si>
  <si>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</si>
  <si>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</si>
  <si>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</si>
  <si>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</si>
  <si>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</si>
  <si>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</si>
  <si>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</si>
  <si>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</si>
  <si>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</si>
  <si>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</si>
  <si>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</si>
  <si>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</si>
  <si>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</si>
  <si>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</si>
  <si>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</si>
  <si>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</si>
  <si>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</si>
  <si>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</si>
  <si>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</si>
  <si>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</si>
  <si>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</si>
  <si>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</si>
  <si>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</si>
  <si>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</si>
  <si>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</si>
  <si>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</si>
  <si>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</si>
  <si>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</si>
  <si>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</si>
  <si>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</si>
  <si>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</si>
  <si>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</si>
  <si>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</si>
  <si>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</si>
  <si>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</si>
  <si>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</si>
  <si>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</si>
  <si>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</si>
  <si>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</si>
  <si>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</si>
  <si>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</si>
  <si>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</si>
  <si>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</si>
  <si>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</si>
  <si>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</si>
  <si>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</si>
  <si>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</si>
  <si>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</si>
  <si>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</si>
  <si>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</si>
  <si>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</si>
  <si>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</si>
  <si>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</si>
  <si>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</si>
  <si>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</si>
  <si>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</si>
  <si>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</si>
  <si>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</si>
  <si>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</si>
  <si>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</si>
  <si>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</si>
  <si>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</si>
  <si>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</si>
  <si>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</si>
  <si>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</si>
  <si>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</si>
  <si>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</si>
  <si>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</si>
  <si>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</si>
  <si>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</si>
  <si>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</si>
  <si>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</si>
  <si>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</si>
  <si>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</si>
  <si>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</si>
  <si>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</si>
  <si>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</si>
  <si>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</si>
  <si>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</si>
  <si>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</si>
  <si>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</si>
  <si>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</si>
  <si>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</si>
  <si>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</si>
  <si>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</si>
  <si>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</si>
  <si>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</si>
  <si>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</si>
  <si>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</si>
  <si>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</si>
  <si>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</si>
  <si>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</si>
  <si>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</si>
  <si>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</si>
  <si>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</si>
  <si>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</si>
  <si>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</si>
  <si>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</si>
  <si>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</si>
  <si>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</si>
  <si>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</si>
  <si>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</si>
  <si>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</si>
  <si>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</si>
  <si>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</si>
  <si>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</si>
  <si>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</si>
  <si>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</si>
  <si>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</si>
  <si>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</si>
  <si>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</si>
  <si>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</si>
  <si>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</si>
  <si>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</si>
  <si>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</si>
  <si>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</si>
  <si>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</si>
  <si>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</si>
  <si>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</si>
  <si>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</si>
  <si>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</si>
  <si>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</si>
  <si>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</si>
  <si>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</si>
  <si>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</si>
  <si>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</si>
  <si>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</si>
  <si>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</si>
  <si>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</si>
  <si>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</si>
  <si>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</si>
  <si>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</si>
  <si>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</si>
  <si>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</si>
  <si>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</si>
  <si>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</si>
  <si>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</si>
  <si>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</si>
  <si>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</si>
  <si>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</si>
  <si>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</si>
  <si>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</si>
  <si>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</si>
  <si>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</si>
  <si>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</si>
  <si>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</si>
  <si>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</si>
  <si>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</si>
  <si>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</si>
  <si>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</si>
  <si>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</si>
  <si>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</si>
  <si>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</si>
  <si>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</si>
  <si>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</si>
  <si>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</si>
  <si>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</si>
  <si>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</si>
  <si>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</si>
  <si>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</si>
  <si>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</si>
  <si>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</si>
  <si>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</si>
  <si>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</si>
  <si>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</si>
  <si>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</si>
  <si>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</si>
  <si>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</si>
  <si>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</si>
  <si>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</si>
  <si>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</si>
  <si>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</si>
  <si>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</si>
  <si>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</si>
  <si>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</si>
  <si>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</si>
  <si>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</si>
  <si>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</si>
  <si>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</si>
  <si>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</si>
  <si>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</si>
  <si>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</si>
  <si>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</si>
  <si>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</si>
  <si>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</si>
  <si>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</si>
  <si>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</si>
  <si>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</si>
  <si>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</si>
  <si>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</si>
  <si>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</si>
  <si>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</si>
  <si>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</si>
  <si>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</si>
  <si>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</si>
  <si>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</si>
  <si>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</si>
  <si>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</si>
  <si>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</si>
  <si>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</si>
  <si>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</si>
  <si>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</si>
  <si>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</si>
  <si>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</si>
  <si>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</si>
  <si>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</si>
  <si>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</si>
  <si>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</si>
  <si>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</si>
  <si>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</si>
  <si>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</si>
  <si>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</si>
  <si>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</si>
  <si>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</si>
  <si>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</si>
  <si>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</si>
  <si>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</si>
  <si>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</si>
  <si>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</si>
  <si>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</si>
  <si>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</si>
  <si>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</si>
  <si>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</si>
  <si>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</si>
  <si>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</si>
  <si>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</si>
  <si>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</si>
  <si>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</si>
  <si>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</si>
  <si>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</si>
  <si>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</si>
  <si>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</si>
  <si>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</si>
  <si>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</si>
  <si>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</si>
  <si>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</si>
  <si>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</si>
  <si>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</si>
  <si>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</si>
  <si>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</si>
  <si>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</si>
  <si>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</si>
  <si>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</si>
  <si>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</si>
  <si>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</si>
  <si>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</si>
  <si>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</si>
  <si>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</si>
  <si>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</si>
  <si>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</si>
  <si>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</si>
  <si>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</si>
  <si>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</si>
  <si>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</si>
  <si>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</si>
  <si>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</si>
  <si>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</si>
  <si>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</si>
  <si>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</si>
  <si>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</si>
  <si>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</si>
  <si>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</si>
  <si>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</si>
  <si>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</si>
  <si>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</si>
  <si>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</si>
  <si>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</si>
  <si>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</si>
  <si>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</si>
  <si>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</si>
  <si>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</si>
  <si>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</si>
  <si>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</si>
  <si>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</si>
  <si>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</si>
  <si>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</si>
  <si>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</si>
  <si>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</si>
  <si>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</si>
  <si>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</si>
  <si>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</si>
  <si>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</si>
  <si>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</si>
  <si>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</si>
  <si>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</si>
  <si>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</si>
  <si>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</si>
  <si>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</si>
  <si>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</si>
  <si>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</si>
  <si>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</si>
  <si>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</si>
  <si>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</si>
  <si>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</si>
  <si>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</si>
  <si>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</si>
  <si>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</si>
  <si>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</si>
  <si>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</si>
  <si>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</si>
  <si>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</si>
  <si>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</si>
  <si>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</si>
  <si>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</si>
  <si>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</si>
  <si>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</si>
  <si>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</si>
  <si>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</si>
  <si>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</si>
  <si>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</si>
  <si>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</si>
  <si>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</si>
  <si>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</si>
  <si>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</si>
  <si>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</si>
  <si>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</si>
  <si>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</si>
  <si>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</si>
  <si>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</si>
  <si>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</si>
  <si>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</si>
  <si>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</si>
  <si>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</si>
  <si>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</si>
  <si>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</si>
  <si>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</si>
  <si>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</si>
  <si>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</si>
  <si>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</si>
  <si>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</si>
  <si>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</si>
  <si>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</si>
  <si>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</si>
  <si>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</si>
  <si>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</si>
  <si>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</si>
  <si>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</si>
  <si>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</si>
  <si>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</si>
  <si>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</si>
  <si>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</si>
  <si>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</si>
  <si>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</si>
  <si>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</si>
  <si>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</si>
  <si>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</si>
  <si>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</si>
  <si>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</si>
  <si>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</si>
  <si>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</si>
  <si>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</si>
  <si>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</si>
  <si>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</si>
  <si>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</si>
  <si>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</si>
  <si>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</si>
  <si>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</si>
  <si>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</si>
  <si>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</si>
  <si>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</si>
  <si>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</si>
  <si>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</si>
  <si>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</si>
  <si>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</si>
  <si>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</si>
  <si>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</si>
  <si>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</si>
  <si>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</si>
  <si>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</si>
  <si>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</si>
  <si>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</si>
  <si>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</si>
  <si>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</si>
  <si>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</si>
  <si>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</si>
  <si>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</si>
  <si>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</si>
  <si>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</si>
  <si>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</si>
  <si>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</si>
  <si>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</si>
  <si>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</si>
  <si>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</si>
  <si>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</si>
  <si>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</si>
  <si>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</si>
  <si>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</si>
  <si>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</si>
  <si>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</si>
  <si>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</si>
  <si>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</si>
  <si>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</si>
  <si>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</si>
  <si>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</si>
  <si>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</si>
  <si>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</si>
  <si>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</si>
  <si>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</si>
  <si>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</si>
  <si>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</si>
  <si>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</si>
  <si>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</si>
  <si>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</si>
  <si>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</si>
  <si>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</si>
  <si>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</si>
  <si>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</si>
  <si>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</si>
  <si>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</si>
  <si>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</si>
  <si>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</si>
  <si>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</si>
  <si>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</si>
  <si>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</si>
  <si>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</si>
  <si>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</si>
  <si>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</si>
  <si>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</si>
  <si>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</si>
  <si>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</si>
  <si>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</si>
  <si>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</si>
  <si>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</si>
  <si>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</si>
  <si>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</si>
  <si>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</si>
  <si>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</si>
  <si>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</si>
  <si>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</si>
  <si>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</si>
  <si>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</si>
  <si>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</si>
  <si>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</si>
  <si>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</si>
  <si>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</si>
  <si>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</si>
  <si>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</si>
  <si>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</si>
  <si>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</si>
  <si>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</si>
  <si>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</si>
  <si>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</si>
  <si>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</si>
  <si>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</si>
  <si>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</si>
  <si>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</si>
  <si>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</si>
  <si>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</si>
  <si>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</si>
  <si>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</si>
  <si>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</si>
  <si>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</si>
  <si>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</si>
  <si>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</si>
  <si>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</si>
  <si>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</si>
  <si>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</si>
  <si>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</si>
  <si>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</si>
  <si>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</si>
  <si>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</si>
  <si>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</si>
  <si>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</si>
  <si>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</si>
  <si>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</si>
  <si>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</si>
  <si>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</si>
  <si>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</si>
  <si>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</si>
  <si>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</si>
  <si>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</si>
  <si>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</si>
  <si>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</si>
  <si>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</si>
  <si>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</si>
  <si>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</si>
  <si>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</si>
  <si>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</si>
  <si>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</si>
  <si>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</si>
  <si>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</si>
  <si>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</si>
  <si>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</si>
  <si>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</si>
  <si>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</si>
  <si>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</si>
  <si>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</si>
  <si>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</si>
  <si>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</si>
  <si>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</si>
  <si>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</si>
  <si>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</si>
  <si>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</si>
  <si>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</si>
  <si>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</si>
  <si>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</si>
  <si>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</si>
  <si>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</si>
  <si>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</si>
  <si>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</si>
  <si>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</si>
  <si>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</si>
  <si>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</si>
  <si>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</si>
  <si>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</si>
  <si>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</si>
  <si>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</si>
  <si>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</si>
  <si>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</si>
  <si>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</si>
  <si>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</si>
  <si>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</si>
  <si>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</si>
  <si>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</si>
  <si>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</si>
  <si>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</si>
  <si>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</si>
  <si>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</si>
  <si>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</si>
  <si>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</si>
  <si>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</si>
  <si>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</si>
  <si>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</si>
  <si>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</si>
  <si>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</si>
  <si>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</si>
  <si>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</si>
  <si>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</si>
  <si>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</si>
  <si>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</si>
  <si>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</si>
  <si>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</si>
  <si>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</si>
  <si>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</si>
  <si>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</si>
  <si>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</si>
  <si>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</si>
  <si>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</si>
  <si>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</si>
  <si>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</si>
  <si>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</si>
  <si>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</si>
  <si>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</si>
  <si>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</si>
  <si>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</si>
  <si>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</si>
  <si>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</si>
  <si>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</si>
  <si>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</si>
  <si>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</si>
  <si>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</si>
  <si>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</si>
  <si>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</si>
  <si>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</si>
  <si>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</si>
  <si>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</si>
  <si>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</si>
  <si>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</si>
  <si>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</si>
  <si>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</si>
  <si>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</si>
  <si>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</si>
  <si>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</si>
  <si>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</si>
  <si>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</si>
  <si>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</si>
  <si>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</si>
  <si>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</si>
  <si>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</si>
  <si>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</si>
  <si>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</si>
  <si>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</si>
  <si>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</si>
  <si>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</si>
  <si>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</si>
  <si>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</si>
  <si>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</si>
  <si>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</si>
  <si>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</si>
  <si>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</si>
  <si>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</si>
  <si>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</si>
  <si>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</si>
  <si>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</si>
  <si>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</si>
  <si>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</si>
  <si>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</si>
  <si>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</si>
  <si>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</si>
  <si>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</si>
  <si>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</si>
  <si>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</si>
  <si>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</si>
  <si>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</si>
  <si>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</si>
  <si>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</si>
  <si>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</si>
  <si>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</si>
  <si>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</si>
  <si>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</si>
  <si>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</si>
  <si>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</si>
  <si>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</si>
  <si>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</si>
  <si>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</si>
  <si>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</si>
  <si>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</si>
  <si>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</si>
  <si>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</si>
  <si>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</si>
  <si>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</si>
  <si>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</si>
  <si>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</si>
  <si>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</si>
  <si>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</si>
  <si>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</si>
  <si>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</si>
  <si>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</si>
  <si>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</si>
  <si>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</si>
  <si>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</si>
  <si>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</si>
  <si>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</si>
  <si>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</si>
  <si>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</si>
  <si>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</si>
  <si>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</si>
  <si>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</si>
  <si>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</si>
  <si>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</si>
  <si>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</si>
  <si>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</si>
  <si>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</si>
  <si>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</si>
  <si>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</si>
  <si>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</si>
  <si>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</si>
  <si>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</si>
  <si>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</si>
  <si>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</si>
  <si>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</si>
  <si>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</si>
  <si>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</si>
  <si>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</si>
  <si>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</si>
  <si>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</si>
  <si>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</si>
  <si>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</si>
  <si>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</si>
  <si>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</si>
  <si>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</si>
  <si>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</si>
  <si>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</si>
  <si>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</si>
  <si>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</si>
  <si>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</si>
  <si>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</si>
  <si>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</si>
  <si>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</si>
  <si>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</si>
  <si>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</si>
  <si>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</si>
  <si>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</si>
  <si>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</si>
  <si>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</si>
  <si>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</si>
  <si>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</si>
  <si>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</si>
  <si>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</si>
  <si>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</si>
  <si>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</si>
  <si>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</si>
  <si>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</si>
  <si>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</si>
  <si>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</si>
  <si>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</si>
  <si>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</si>
  <si>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</si>
  <si>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</si>
  <si>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</si>
  <si>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</si>
  <si>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</si>
  <si>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</si>
  <si>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</si>
  <si>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</si>
  <si>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</si>
  <si>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</si>
  <si>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</si>
  <si>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</si>
  <si>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</si>
  <si>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</si>
  <si>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</si>
  <si>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</si>
  <si>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</si>
  <si>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</si>
  <si>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</si>
  <si>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</si>
  <si>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</si>
  <si>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</si>
  <si>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</si>
  <si>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</si>
  <si>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</si>
  <si>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</si>
  <si>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</si>
  <si>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</si>
  <si>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</si>
  <si>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</si>
  <si>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</si>
  <si>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</si>
  <si>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</si>
  <si>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</si>
  <si>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</si>
  <si>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</si>
  <si>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</si>
  <si>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</si>
  <si>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</si>
  <si>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</si>
  <si>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</si>
  <si>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</si>
  <si>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</si>
  <si>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</si>
  <si>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</si>
  <si>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</si>
  <si>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</si>
  <si>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</si>
  <si>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</si>
  <si>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</si>
  <si>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</si>
  <si>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</si>
  <si>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</si>
  <si>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</si>
  <si>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</si>
  <si>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</si>
  <si>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</si>
  <si>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</si>
  <si>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</si>
  <si>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</si>
  <si>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</si>
  <si>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</si>
  <si>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</si>
  <si>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</si>
  <si>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</si>
  <si>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</si>
  <si>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</si>
  <si>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</si>
  <si>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</si>
  <si>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</si>
  <si>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</si>
  <si>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</si>
  <si>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</si>
  <si>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</si>
  <si>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</si>
  <si>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</si>
  <si>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</si>
  <si>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</si>
  <si>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</si>
  <si>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</si>
  <si>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</si>
  <si>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</si>
  <si>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</si>
  <si>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</si>
  <si>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</si>
  <si>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</si>
  <si>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</si>
  <si>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</si>
  <si>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</si>
  <si>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</si>
  <si>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</si>
  <si>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</si>
  <si>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</si>
  <si>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</si>
  <si>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</si>
  <si>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</si>
  <si>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</si>
  <si>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</si>
  <si>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</si>
  <si>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</si>
  <si>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</si>
  <si>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</si>
  <si>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</si>
  <si>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</si>
  <si>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</si>
  <si>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</si>
  <si>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</si>
  <si>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</si>
  <si>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</si>
  <si>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</si>
  <si>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</si>
  <si>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</si>
  <si>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</si>
  <si>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</si>
  <si>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</si>
  <si>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</si>
  <si>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</si>
  <si>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</si>
  <si>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</si>
  <si>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</si>
  <si>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</si>
  <si>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</si>
  <si>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</si>
  <si>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</si>
  <si>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</si>
  <si>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</si>
  <si>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</si>
  <si>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</si>
  <si>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</si>
  <si>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</si>
  <si>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</si>
  <si>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</si>
  <si>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</si>
  <si>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</si>
  <si>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</si>
  <si>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</si>
  <si>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</si>
  <si>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</si>
  <si>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</si>
  <si>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</si>
  <si>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</si>
  <si>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</si>
  <si>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</si>
  <si>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</si>
  <si>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</si>
  <si>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</si>
  <si>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</si>
  <si>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</si>
  <si>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</si>
  <si>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</si>
  <si>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</si>
  <si>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</si>
  <si>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</si>
  <si>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</si>
  <si>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</si>
  <si>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</si>
  <si>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</si>
  <si>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</si>
  <si>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</si>
  <si>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</si>
  <si>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</si>
  <si>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</si>
  <si>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</si>
  <si>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</si>
  <si>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</si>
  <si>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</si>
  <si>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</si>
  <si>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</si>
  <si>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</si>
  <si>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</si>
  <si>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</si>
  <si>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</si>
  <si>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</si>
  <si>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</si>
  <si>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</si>
  <si>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</si>
  <si>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</si>
  <si>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</si>
  <si>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</si>
  <si>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</si>
  <si>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</si>
  <si>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</si>
  <si>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</si>
  <si>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</si>
  <si>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</si>
  <si>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</si>
  <si>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</si>
  <si>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</si>
  <si>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</si>
  <si>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</si>
  <si>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</si>
  <si>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</si>
  <si>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</si>
  <si>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</si>
  <si>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</si>
  <si>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</si>
  <si>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</si>
  <si>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</si>
  <si>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</si>
  <si>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</si>
  <si>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</si>
  <si>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</si>
  <si>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</si>
  <si>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</si>
  <si>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</si>
  <si>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</si>
  <si>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</si>
  <si>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</si>
  <si>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</si>
  <si>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</si>
  <si>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</si>
  <si>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</si>
  <si>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</si>
  <si>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</si>
  <si>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</si>
  <si>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</si>
  <si>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</si>
  <si>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</si>
  <si>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</si>
  <si>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</si>
  <si>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</si>
  <si>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</si>
  <si>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</si>
  <si>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</si>
  <si>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</si>
  <si>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</si>
  <si>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</si>
  <si>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</si>
  <si>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</si>
  <si>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</si>
  <si>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</si>
  <si>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</si>
  <si>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</si>
  <si>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</si>
  <si>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</si>
  <si>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</si>
  <si>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</si>
  <si>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</si>
  <si>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</si>
  <si>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</si>
  <si>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</si>
  <si>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</si>
  <si>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</si>
  <si>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</si>
  <si>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</si>
  <si>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</si>
  <si>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</si>
  <si>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</si>
  <si>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</si>
  <si>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</si>
  <si>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</si>
  <si>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</si>
  <si>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</si>
  <si>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</si>
  <si>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</si>
  <si>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</si>
  <si>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</si>
  <si>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</si>
  <si>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</si>
  <si>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</si>
  <si>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</si>
  <si>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</si>
  <si>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</si>
  <si>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</si>
  <si>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</si>
  <si>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</si>
  <si>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</si>
  <si>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</si>
  <si>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</si>
  <si>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</si>
  <si>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</si>
  <si>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</si>
  <si>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</si>
  <si>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</si>
  <si>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</si>
  <si>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</si>
  <si>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</si>
  <si>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</si>
  <si>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</si>
  <si>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</si>
  <si>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</si>
  <si>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</si>
  <si>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</si>
  <si>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</si>
  <si>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</si>
  <si>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</si>
  <si>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</si>
  <si>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</si>
  <si>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</si>
  <si>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</si>
  <si>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</si>
  <si>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</si>
  <si>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</si>
  <si>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</si>
  <si>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</si>
  <si>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</si>
  <si>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</si>
  <si>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</si>
  <si>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</si>
  <si>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</si>
  <si>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</si>
  <si>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</si>
  <si>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</si>
  <si>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</si>
  <si>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</si>
  <si>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</si>
  <si>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</si>
  <si>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</si>
  <si>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</si>
  <si>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</si>
  <si>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</si>
  <si>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</si>
  <si>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</si>
  <si>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</si>
  <si>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</si>
  <si>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</si>
  <si>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</si>
  <si>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</si>
  <si>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</si>
  <si>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</si>
  <si>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</si>
  <si>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</si>
  <si>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</si>
  <si>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</si>
  <si>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</si>
  <si>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</si>
  <si>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</si>
  <si>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</si>
  <si>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</si>
  <si>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</si>
  <si>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</si>
  <si>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</si>
  <si>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</si>
  <si>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</si>
  <si>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</si>
  <si>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</si>
  <si>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</si>
  <si>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</si>
  <si>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</si>
  <si>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</si>
  <si>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</si>
  <si>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</si>
  <si>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</si>
  <si>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</si>
  <si>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</si>
  <si>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</si>
  <si>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</si>
  <si>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</si>
  <si>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</si>
  <si>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</si>
  <si>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</si>
  <si>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</si>
  <si>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</si>
  <si>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</si>
  <si>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</si>
  <si>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</si>
  <si>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</si>
  <si>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</si>
  <si>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</si>
  <si>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</si>
  <si>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</si>
  <si>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</si>
  <si>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</si>
  <si>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</si>
  <si>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</si>
  <si>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</si>
  <si>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</si>
  <si>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</si>
  <si>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</si>
  <si>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</si>
  <si>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</si>
  <si>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</si>
  <si>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</si>
  <si>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</si>
  <si>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</si>
  <si>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</si>
  <si>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</si>
  <si>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</si>
  <si>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</si>
  <si>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</si>
  <si>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</si>
  <si>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</si>
  <si>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</si>
  <si>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</si>
  <si>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</si>
  <si>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</si>
  <si>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</si>
  <si>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</si>
  <si>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</si>
  <si>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</si>
  <si>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</si>
  <si>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</si>
  <si>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</si>
  <si>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</si>
  <si>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</si>
  <si>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</si>
  <si>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</si>
  <si>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</si>
  <si>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</si>
  <si>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</si>
  <si>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</si>
  <si>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</si>
  <si>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</si>
  <si>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</si>
  <si>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</si>
  <si>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</si>
  <si>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</si>
  <si>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</si>
  <si>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</si>
  <si>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</si>
  <si>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</si>
  <si>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</si>
  <si>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</si>
  <si>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</si>
  <si>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</si>
  <si>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</si>
  <si>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</si>
  <si>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</si>
  <si>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</si>
  <si>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</si>
  <si>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</si>
  <si>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</si>
  <si>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</si>
  <si>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</si>
  <si>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</si>
  <si>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</si>
  <si>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</si>
  <si>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</si>
  <si>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</si>
  <si>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</si>
  <si>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</si>
  <si>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</si>
  <si>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</si>
  <si>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</si>
  <si>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</si>
  <si>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</si>
  <si>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</si>
  <si>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</si>
  <si>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</si>
  <si>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</si>
  <si>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</si>
  <si>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</si>
  <si>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</si>
  <si>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</si>
  <si>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</si>
  <si>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</si>
  <si>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</si>
  <si>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</si>
  <si>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</si>
  <si>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</si>
  <si>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</si>
  <si>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</si>
  <si>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</si>
  <si>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</si>
  <si>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</si>
  <si>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</si>
  <si>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</si>
  <si>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</si>
  <si>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</si>
  <si>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</si>
  <si>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</si>
  <si>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</si>
  <si>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</si>
  <si>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</si>
  <si>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</si>
  <si>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</si>
  <si>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</si>
  <si>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</si>
  <si>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</si>
  <si>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</si>
  <si>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</si>
  <si>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</si>
  <si>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</si>
  <si>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</si>
  <si>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</si>
  <si>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</si>
  <si>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</si>
  <si>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</si>
  <si>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</si>
  <si>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</si>
  <si>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</si>
  <si>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</si>
  <si>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</si>
  <si>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</si>
  <si>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</si>
  <si>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</si>
  <si>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</si>
  <si>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</si>
  <si>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</si>
  <si>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</si>
  <si>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</si>
  <si>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</si>
  <si>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</si>
  <si>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</si>
  <si>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</si>
  <si>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</si>
  <si>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</si>
  <si>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</si>
  <si>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</si>
  <si>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</si>
  <si>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</si>
  <si>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</si>
  <si>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</si>
  <si>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</si>
  <si>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</si>
  <si>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</si>
  <si>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</si>
  <si>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</si>
  <si>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</si>
  <si>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</si>
  <si>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</si>
  <si>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</si>
  <si>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</si>
  <si>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</si>
  <si>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</si>
  <si>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</si>
  <si>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</si>
  <si>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</si>
  <si>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</si>
  <si>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</si>
  <si>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</si>
  <si>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</si>
  <si>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</si>
  <si>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</si>
  <si>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</si>
  <si>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</si>
  <si>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</si>
  <si>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</si>
  <si>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</si>
  <si>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</si>
  <si>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</si>
  <si>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</si>
  <si>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</si>
  <si>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</si>
  <si>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</si>
  <si>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</si>
  <si>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</si>
  <si>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</si>
  <si>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</si>
  <si>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</si>
  <si>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</si>
  <si>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</si>
  <si>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</si>
  <si>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</si>
  <si>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</si>
  <si>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</si>
  <si>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</si>
  <si>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</si>
  <si>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</si>
  <si>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</si>
  <si>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</si>
  <si>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</si>
  <si>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</si>
  <si>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</si>
  <si>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</si>
  <si>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</si>
  <si>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</si>
  <si>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</si>
  <si>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</si>
  <si>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</si>
  <si>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</si>
  <si>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</si>
  <si>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</si>
  <si>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</si>
  <si>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</si>
  <si>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</si>
  <si>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</si>
  <si>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</si>
  <si>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</si>
  <si>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</si>
  <si>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</si>
  <si>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</si>
  <si>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</si>
  <si>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</si>
  <si>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</si>
  <si>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</si>
  <si>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</si>
  <si>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</si>
  <si>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</si>
  <si>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</si>
  <si>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</si>
  <si>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</si>
  <si>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</si>
  <si>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</si>
  <si>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</si>
  <si>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</si>
  <si>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</si>
  <si>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</si>
  <si>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</si>
  <si>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</si>
  <si>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</si>
  <si>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</si>
  <si>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</si>
  <si>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</si>
  <si>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</si>
  <si>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</si>
  <si>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</si>
  <si>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</si>
  <si>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</si>
  <si>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</si>
  <si>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</si>
  <si>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</si>
  <si>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</si>
  <si>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</si>
  <si>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</si>
  <si>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</si>
  <si>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</si>
  <si>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</si>
  <si>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</si>
  <si>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</si>
  <si>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</si>
  <si>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</si>
  <si>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</si>
  <si>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</si>
  <si>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</si>
  <si>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</si>
  <si>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</si>
  <si>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</si>
  <si>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</si>
  <si>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</si>
  <si>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</si>
  <si>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</si>
  <si>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</si>
  <si>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</si>
  <si>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</si>
  <si>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</si>
  <si>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</si>
  <si>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</si>
  <si>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</si>
  <si>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</si>
  <si>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</si>
  <si>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</si>
  <si>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</si>
  <si>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</si>
  <si>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</si>
  <si>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</si>
  <si>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</si>
  <si>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</si>
  <si>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</si>
  <si>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</si>
  <si>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</si>
  <si>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</si>
  <si>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</si>
  <si>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</si>
  <si>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</si>
  <si>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</si>
  <si>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</si>
  <si>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</si>
  <si>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</si>
  <si>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</si>
  <si>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</si>
  <si>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</si>
  <si>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</si>
  <si>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</si>
  <si>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</si>
  <si>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</si>
  <si>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</si>
  <si>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</si>
  <si>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</si>
  <si>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</si>
  <si>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</si>
  <si>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</si>
  <si>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</si>
  <si>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</si>
  <si>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</si>
  <si>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</si>
  <si>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</si>
  <si>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</si>
  <si>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</si>
  <si>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</si>
  <si>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</si>
  <si>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</si>
  <si>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</si>
  <si>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</si>
  <si>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</si>
  <si>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</si>
  <si>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</si>
  <si>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</si>
  <si>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</si>
  <si>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</si>
  <si>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</si>
  <si>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</si>
  <si>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</si>
  <si>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</si>
  <si>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</si>
  <si>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</si>
  <si>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</si>
  <si>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</si>
  <si>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</si>
  <si>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</si>
  <si>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</si>
  <si>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</si>
  <si>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</si>
  <si>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</si>
  <si>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</si>
  <si>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</si>
  <si>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</si>
  <si>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</si>
  <si>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</si>
  <si>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</si>
  <si>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</si>
  <si>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</si>
  <si>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</si>
  <si>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</si>
  <si>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</si>
  <si>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</si>
  <si>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</si>
  <si>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</si>
  <si>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</si>
  <si>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</si>
  <si>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</si>
  <si>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</si>
  <si>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</si>
  <si>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</si>
  <si>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</si>
  <si>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</si>
  <si>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</si>
  <si>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</si>
  <si>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</si>
  <si>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</si>
  <si>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</si>
  <si>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</si>
  <si>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</si>
  <si>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</si>
  <si>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</si>
  <si>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</si>
  <si>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</si>
  <si>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</si>
  <si>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</si>
  <si>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</si>
  <si>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</si>
  <si>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</si>
  <si>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</si>
  <si>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</si>
  <si>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</si>
  <si>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</si>
  <si>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</si>
  <si>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</si>
  <si>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</si>
  <si>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</si>
  <si>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</si>
  <si>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</si>
  <si>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</si>
  <si>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</si>
  <si>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</si>
  <si>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</si>
  <si>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</si>
  <si>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</si>
  <si>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</si>
  <si>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</si>
  <si>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</si>
  <si>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</si>
  <si>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</si>
  <si>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</si>
  <si>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</si>
  <si>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</si>
  <si>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</si>
  <si>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</si>
  <si>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</si>
  <si>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</si>
  <si>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</si>
  <si>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</si>
  <si>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</si>
  <si>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</si>
  <si>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</si>
  <si>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</si>
  <si>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</si>
  <si>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</si>
  <si>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</si>
  <si>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</si>
  <si>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</si>
  <si>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</si>
  <si>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</si>
  <si>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</si>
  <si>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</si>
  <si>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</si>
  <si>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</si>
  <si>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</si>
  <si>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</si>
  <si>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</si>
  <si>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</si>
  <si>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</si>
  <si>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</si>
  <si>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</si>
  <si>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</si>
  <si>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</si>
  <si>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</si>
  <si>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</si>
  <si>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</si>
  <si>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</si>
  <si>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</si>
  <si>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</si>
  <si>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</si>
  <si>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</si>
  <si>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</si>
  <si>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</si>
  <si>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</si>
  <si>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</si>
  <si>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</si>
  <si>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</si>
  <si>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</si>
  <si>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</si>
  <si>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</si>
  <si>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</si>
  <si>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</si>
  <si>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</si>
  <si>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</si>
  <si>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</si>
  <si>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</si>
  <si>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</si>
  <si>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</si>
  <si>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</si>
  <si>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</si>
  <si>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</si>
  <si>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</si>
  <si>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</si>
  <si>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</si>
  <si>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</si>
  <si>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</si>
  <si>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</si>
  <si>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</si>
  <si>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</si>
  <si>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</si>
  <si>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</si>
  <si>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</si>
  <si>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</si>
  <si>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</si>
  <si>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</si>
  <si>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</si>
  <si>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</si>
  <si>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</si>
  <si>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</si>
  <si>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</si>
  <si>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</si>
  <si>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</si>
  <si>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</si>
  <si>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</si>
  <si>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</si>
  <si>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</si>
  <si>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</si>
  <si>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</si>
  <si>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</si>
  <si>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</si>
  <si>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</si>
  <si>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</si>
  <si>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</si>
  <si>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</si>
  <si>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</si>
  <si>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</si>
  <si>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</si>
  <si>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</si>
  <si>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</si>
  <si>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</si>
  <si>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</si>
  <si>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</si>
  <si>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</si>
  <si>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</si>
  <si>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</si>
  <si>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</si>
  <si>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</si>
  <si>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</si>
  <si>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</si>
  <si>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</si>
  <si>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</si>
  <si>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</si>
  <si>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</si>
  <si>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</si>
  <si>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</si>
  <si>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</si>
  <si>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</si>
  <si>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</si>
  <si>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</si>
  <si>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</si>
  <si>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</si>
  <si>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</si>
  <si>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</si>
  <si>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</si>
  <si>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</si>
  <si>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</si>
  <si>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</si>
  <si>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</si>
  <si>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</si>
  <si>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</si>
  <si>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</si>
  <si>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</si>
  <si>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</si>
  <si>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</si>
  <si>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</si>
  <si>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</si>
  <si>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</si>
  <si>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</si>
  <si>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</si>
  <si>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</si>
  <si>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</si>
  <si>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</si>
  <si>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</si>
  <si>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</si>
  <si>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</si>
  <si>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</si>
  <si>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</si>
  <si>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</si>
  <si>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</si>
  <si>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</si>
  <si>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</si>
  <si>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</si>
  <si>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</si>
  <si>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</si>
  <si>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</si>
  <si>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</si>
  <si>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</si>
  <si>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</si>
  <si>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</si>
  <si>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</si>
  <si>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</si>
  <si>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</si>
  <si>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</si>
  <si>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</si>
  <si>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</si>
  <si>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</si>
  <si>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</si>
  <si>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</si>
  <si>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</si>
  <si>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</si>
  <si>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</si>
  <si>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</si>
  <si>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</si>
  <si>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</si>
  <si>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</si>
  <si>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</si>
  <si>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</si>
  <si>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</si>
  <si>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</si>
  <si>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</si>
  <si>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</si>
  <si>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</si>
  <si>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</si>
  <si>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</si>
  <si>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</si>
  <si>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</si>
  <si>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</si>
  <si>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</si>
  <si>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</si>
  <si>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</si>
  <si>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</si>
  <si>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</si>
  <si>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</si>
  <si>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</si>
  <si>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</si>
  <si>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</si>
  <si>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</si>
  <si>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</si>
  <si>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</si>
  <si>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</si>
  <si>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</si>
  <si>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</si>
  <si>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</si>
  <si>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</si>
  <si>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</si>
  <si>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</si>
  <si>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</si>
  <si>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</si>
  <si>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</si>
  <si>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</si>
  <si>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</si>
  <si>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</si>
  <si>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</si>
  <si>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</si>
  <si>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</si>
  <si>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</si>
  <si>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</si>
  <si>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</si>
  <si>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</si>
  <si>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</si>
  <si>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</si>
  <si>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</si>
  <si>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</si>
  <si>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</si>
  <si>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</si>
  <si>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</si>
  <si>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</si>
  <si>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</si>
  <si>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</si>
  <si>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</si>
  <si>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</si>
  <si>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</si>
  <si>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</si>
  <si>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</si>
  <si>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</si>
  <si>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</si>
  <si>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</si>
  <si>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</si>
  <si>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</si>
  <si>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</si>
  <si>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</si>
  <si>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</si>
  <si>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</si>
  <si>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</si>
  <si>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</si>
  <si>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</si>
  <si>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</si>
  <si>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</si>
  <si>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</si>
  <si>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</si>
  <si>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</si>
  <si>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</si>
  <si>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</si>
  <si>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</si>
  <si>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</si>
  <si>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</si>
  <si>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</si>
  <si>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</si>
  <si>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</si>
  <si>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</si>
  <si>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</si>
  <si>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</si>
  <si>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</si>
  <si>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</si>
  <si>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</si>
  <si>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</si>
  <si>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</si>
  <si>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</si>
  <si>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</si>
  <si>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</si>
  <si>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</si>
  <si>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</si>
  <si>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</si>
  <si>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</si>
  <si>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</si>
  <si>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</si>
  <si>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</si>
  <si>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</si>
  <si>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</si>
  <si>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</si>
  <si>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</si>
  <si>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</si>
  <si>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</si>
  <si>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</si>
  <si>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</si>
  <si>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</si>
  <si>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</si>
  <si>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</si>
  <si>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</si>
  <si>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</si>
  <si>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</si>
  <si>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</si>
  <si>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</si>
  <si>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</si>
  <si>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</si>
  <si>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</si>
  <si>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</si>
  <si>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</si>
  <si>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</si>
  <si>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</si>
  <si>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</si>
  <si>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</si>
  <si>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</si>
  <si>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</si>
  <si>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</si>
  <si>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</si>
  <si>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</si>
  <si>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</si>
  <si>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</si>
  <si>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</si>
  <si>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</si>
  <si>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</si>
  <si>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</si>
  <si>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</si>
  <si>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</si>
  <si>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</si>
  <si>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</si>
  <si>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</si>
  <si>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</si>
  <si>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</si>
  <si>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</si>
  <si>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</si>
  <si>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</si>
  <si>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</si>
  <si>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</si>
  <si>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</si>
  <si>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</si>
  <si>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</si>
  <si>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</si>
  <si>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</si>
  <si>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</si>
  <si>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</si>
  <si>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</si>
  <si>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</si>
  <si>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</si>
  <si>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</si>
  <si>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</si>
  <si>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</si>
  <si>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</si>
  <si>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</si>
  <si>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</si>
  <si>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</si>
  <si>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</si>
  <si>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</si>
  <si>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</si>
  <si>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</si>
  <si>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</si>
  <si>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</si>
  <si>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</si>
  <si>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</si>
  <si>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</si>
  <si>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</si>
  <si>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</si>
  <si>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</si>
  <si>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</si>
  <si>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</si>
  <si>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</si>
  <si>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</si>
  <si>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</si>
  <si>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</si>
  <si>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</si>
  <si>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</si>
  <si>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</si>
  <si>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</si>
  <si>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</si>
  <si>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</si>
  <si>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</si>
  <si>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</si>
  <si>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</si>
  <si>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</si>
  <si>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</si>
  <si>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</si>
  <si>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</si>
  <si>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</si>
  <si>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</si>
  <si>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</si>
  <si>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</si>
  <si>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</si>
  <si>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</si>
  <si>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</si>
  <si>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</si>
  <si>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</si>
  <si>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</si>
  <si>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</si>
  <si>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</si>
  <si>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</si>
  <si>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</si>
  <si>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</si>
  <si>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</si>
  <si>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</si>
  <si>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</si>
  <si>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</si>
  <si>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</si>
  <si>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</si>
  <si>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</si>
  <si>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</si>
  <si>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</si>
  <si>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</si>
  <si>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</si>
  <si>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</si>
  <si>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</si>
  <si>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</si>
  <si>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</si>
  <si>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</si>
  <si>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</si>
  <si>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</si>
  <si>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</si>
  <si>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</si>
  <si>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</si>
  <si>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</si>
  <si>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</si>
  <si>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</si>
  <si>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</si>
  <si>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</si>
  <si>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</si>
  <si>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</si>
  <si>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</si>
  <si>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</si>
  <si>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</si>
  <si>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</si>
  <si>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</si>
  <si>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</si>
  <si>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</si>
  <si>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</si>
  <si>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</si>
  <si>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</si>
  <si>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</si>
  <si>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</si>
  <si>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</si>
  <si>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</si>
  <si>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</si>
  <si>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</si>
  <si>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</si>
  <si>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</si>
  <si>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</si>
  <si>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</si>
  <si>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</si>
  <si>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</si>
  <si>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</si>
  <si>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</si>
  <si>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</si>
  <si>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</si>
  <si>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</si>
  <si>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</si>
  <si>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</si>
  <si>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</si>
  <si>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</si>
  <si>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</si>
  <si>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</si>
  <si>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</si>
  <si>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</si>
  <si>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</si>
  <si>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</si>
  <si>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</si>
  <si>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</si>
  <si>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</si>
  <si>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</si>
  <si>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</si>
  <si>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</si>
  <si>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</si>
  <si>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</si>
  <si>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</si>
  <si>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</si>
  <si>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</si>
  <si>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</si>
  <si>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</si>
  <si>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</si>
  <si>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</si>
  <si>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</si>
  <si>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</si>
  <si>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</si>
  <si>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</si>
  <si>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</si>
  <si>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</si>
  <si>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</si>
  <si>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</si>
  <si>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</si>
  <si>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</si>
  <si>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</si>
  <si>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</si>
  <si>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</si>
  <si>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</si>
  <si>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</si>
  <si>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</si>
  <si>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</si>
  <si>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</si>
  <si>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</si>
  <si>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</si>
  <si>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</si>
  <si>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</si>
  <si>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</si>
  <si>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</si>
  <si>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</si>
  <si>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</si>
  <si>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</si>
  <si>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</si>
  <si>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</si>
  <si>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</si>
  <si>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</si>
  <si>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</si>
  <si>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</si>
  <si>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</si>
  <si>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</si>
  <si>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</si>
  <si>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</si>
  <si>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</si>
  <si>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</si>
  <si>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</si>
  <si>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</si>
  <si>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</si>
  <si>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</si>
  <si>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</si>
  <si>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</si>
  <si>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</si>
  <si>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</si>
  <si>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</si>
  <si>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</si>
  <si>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</si>
  <si>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</si>
  <si>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</si>
  <si>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</si>
  <si>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</si>
  <si>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</si>
  <si>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</si>
  <si>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</si>
  <si>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</si>
  <si>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</si>
  <si>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</si>
  <si>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</si>
  <si>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</si>
  <si>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</si>
  <si>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</si>
  <si>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</si>
  <si>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</si>
  <si>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</si>
  <si>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</si>
  <si>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</si>
  <si>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</si>
  <si>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</si>
  <si>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</si>
  <si>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</si>
  <si>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</si>
  <si>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</si>
  <si>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</si>
  <si>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</si>
  <si>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</si>
  <si>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</si>
  <si>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</si>
  <si>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</si>
  <si>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</si>
  <si>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</si>
  <si>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</si>
  <si>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</si>
  <si>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</si>
  <si>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</si>
  <si>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</si>
  <si>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</si>
  <si>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</si>
  <si>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</si>
  <si>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</si>
  <si>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</si>
  <si>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</si>
  <si>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</si>
  <si>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</si>
  <si>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</si>
  <si>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</si>
  <si>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</si>
  <si>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</si>
  <si>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</si>
  <si>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</si>
  <si>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</si>
  <si>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</si>
  <si>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</si>
  <si>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</si>
  <si>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</si>
  <si>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</si>
  <si>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</si>
  <si>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</si>
  <si>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</si>
  <si>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</si>
  <si>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</si>
  <si>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</si>
  <si>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</si>
  <si>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</si>
  <si>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</si>
  <si>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</si>
  <si>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</si>
  <si>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</si>
  <si>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</si>
  <si>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</si>
  <si>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</si>
  <si>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</si>
  <si>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</si>
  <si>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</si>
  <si>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</si>
  <si>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</si>
  <si>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</si>
  <si>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</si>
  <si>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</si>
  <si>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</si>
  <si>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</si>
  <si>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</si>
  <si>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</si>
  <si>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</si>
  <si>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</si>
  <si>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</si>
  <si>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</si>
  <si>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</si>
  <si>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</si>
  <si>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</si>
  <si>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</si>
  <si>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</si>
  <si>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</si>
  <si>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</si>
  <si>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</si>
  <si>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</si>
  <si>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</si>
  <si>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</si>
  <si>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</si>
  <si>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</si>
  <si>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</si>
  <si>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</si>
  <si>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</si>
  <si>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</si>
  <si>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</si>
  <si>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</si>
  <si>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</si>
  <si>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</si>
  <si>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</si>
  <si>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</si>
  <si>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</si>
  <si>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</si>
  <si>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</si>
  <si>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</si>
  <si>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</si>
  <si>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</si>
  <si>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</si>
  <si>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</si>
  <si>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</si>
  <si>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</si>
  <si>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</si>
  <si>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</si>
  <si>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</si>
  <si>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</si>
  <si>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</si>
  <si>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</si>
  <si>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</si>
  <si>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</si>
  <si>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</si>
  <si>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</si>
  <si>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</si>
  <si>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</si>
  <si>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</si>
  <si>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</si>
  <si>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</si>
  <si>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</si>
  <si>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</si>
  <si>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</si>
  <si>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</si>
  <si>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</si>
  <si>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</si>
  <si>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</si>
  <si>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</si>
  <si>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</si>
  <si>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</si>
  <si>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</si>
  <si>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</si>
  <si>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</si>
  <si>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</si>
  <si>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</si>
  <si>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</si>
  <si>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</si>
  <si>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</si>
  <si>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</si>
  <si>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</si>
  <si>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</si>
  <si>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</si>
  <si>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</si>
  <si>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</si>
  <si>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</si>
  <si>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</si>
  <si>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</si>
  <si>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</si>
  <si>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</si>
  <si>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</si>
  <si>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</si>
  <si>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</si>
  <si>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</si>
  <si>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</si>
  <si>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</si>
  <si>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</si>
  <si>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</si>
  <si>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</si>
  <si>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</si>
  <si>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</si>
  <si>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</si>
  <si>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</si>
  <si>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</si>
  <si>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</si>
  <si>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</si>
  <si>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</si>
  <si>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</si>
  <si>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</si>
  <si>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</si>
  <si>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</si>
  <si>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</si>
  <si>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</si>
  <si>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</si>
  <si>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</si>
  <si>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</si>
  <si>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</si>
  <si>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</si>
  <si>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</si>
  <si>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</si>
  <si>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</si>
  <si>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</si>
  <si>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</si>
  <si>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</si>
  <si>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</si>
  <si>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</si>
  <si>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</si>
  <si>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</si>
  <si>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</si>
  <si>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</si>
  <si>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</si>
  <si>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</si>
  <si>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</si>
  <si>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</si>
  <si>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</si>
  <si>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</si>
  <si>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</si>
  <si>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</si>
  <si>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</si>
  <si>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</si>
  <si>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</si>
  <si>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</si>
  <si>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</si>
  <si>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</si>
  <si>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</si>
  <si>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</si>
  <si>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</si>
  <si>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</si>
  <si>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</si>
  <si>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</si>
  <si>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</si>
  <si>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</si>
  <si>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</si>
  <si>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</si>
  <si>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</si>
  <si>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</si>
  <si>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</si>
  <si>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</si>
  <si>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</si>
  <si>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</si>
  <si>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</si>
  <si>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</si>
  <si>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</si>
  <si>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</si>
  <si>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</si>
  <si>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</si>
  <si>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</si>
  <si>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</si>
  <si>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</si>
  <si>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</si>
  <si>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</si>
  <si>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</si>
  <si>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</si>
  <si>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</si>
  <si>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</si>
  <si>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</si>
  <si>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</si>
  <si>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</si>
  <si>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</si>
  <si>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</si>
  <si>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</si>
  <si>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</si>
  <si>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</si>
  <si>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</si>
  <si>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</si>
  <si>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</si>
  <si>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</si>
  <si>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</si>
  <si>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</si>
  <si>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</si>
  <si>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</si>
  <si>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</si>
  <si>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</si>
  <si>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</si>
  <si>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</si>
  <si>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</si>
  <si>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</si>
  <si>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</si>
  <si>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</si>
  <si>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</si>
  <si>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</si>
  <si>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</si>
  <si>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</si>
  <si>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</si>
  <si>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</si>
  <si>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</si>
  <si>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</si>
  <si>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</si>
  <si>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</si>
  <si>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</si>
  <si>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</si>
  <si>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</si>
  <si>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</si>
  <si>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</si>
  <si>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</si>
  <si>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</si>
  <si>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</si>
  <si>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</si>
  <si>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</si>
  <si>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</si>
  <si>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</si>
  <si>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</si>
  <si>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</si>
  <si>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</si>
  <si>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</si>
  <si>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</si>
  <si>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</si>
  <si>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</si>
  <si>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</si>
  <si>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</si>
  <si>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</si>
  <si>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</si>
  <si>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</si>
  <si>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</si>
  <si>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</si>
  <si>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</si>
  <si>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</si>
  <si>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</si>
  <si>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</si>
  <si>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</si>
  <si>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</si>
  <si>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</si>
  <si>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</si>
  <si>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</si>
  <si>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</si>
  <si>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</si>
  <si>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</si>
  <si>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</si>
  <si>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</si>
  <si>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</si>
  <si>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</si>
  <si>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</si>
  <si>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</si>
  <si>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</si>
  <si>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</si>
  <si>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</si>
  <si>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</si>
  <si>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</si>
  <si>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</si>
  <si>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</si>
  <si>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</si>
  <si>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</si>
  <si>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</si>
  <si>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</si>
  <si>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</si>
  <si>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</si>
  <si>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</si>
  <si>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</si>
  <si>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</si>
  <si>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</si>
  <si>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</si>
  <si>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</si>
  <si>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</si>
  <si>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</si>
  <si>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</si>
  <si>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</si>
  <si>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</si>
  <si>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</si>
  <si>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</si>
  <si>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</si>
  <si>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</si>
  <si>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</si>
  <si>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</si>
  <si>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</si>
  <si>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</si>
  <si>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</si>
  <si>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</si>
  <si>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</si>
  <si>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</si>
  <si>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</si>
  <si>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</si>
  <si>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</si>
  <si>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</si>
  <si>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</si>
  <si>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</si>
  <si>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</si>
  <si>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</si>
  <si>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</si>
  <si>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</si>
  <si>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</si>
  <si>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</si>
  <si>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</si>
  <si>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</si>
  <si>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</si>
  <si>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</si>
  <si>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</si>
  <si>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</si>
  <si>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</si>
  <si>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</si>
  <si>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</si>
  <si>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</si>
  <si>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</si>
  <si>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</si>
  <si>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</si>
  <si>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</si>
  <si>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</si>
  <si>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</si>
  <si>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</si>
  <si>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</si>
  <si>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</si>
  <si>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</si>
  <si>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</si>
  <si>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</si>
  <si>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</si>
  <si>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</si>
  <si>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</si>
  <si>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</si>
  <si>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</si>
  <si>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</si>
  <si>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</si>
  <si>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</si>
  <si>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</si>
  <si>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</si>
  <si>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</si>
  <si>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</si>
  <si>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</si>
  <si>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</si>
  <si>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</si>
  <si>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</si>
  <si>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</si>
  <si>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</si>
  <si>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</si>
  <si>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</si>
  <si>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</si>
  <si>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</si>
  <si>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</si>
  <si>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</si>
  <si>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</si>
  <si>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</si>
  <si>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</si>
  <si>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</si>
  <si>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</si>
  <si>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</si>
  <si>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</si>
  <si>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</si>
  <si>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</si>
  <si>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</si>
  <si>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</si>
  <si>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</si>
  <si>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</si>
  <si>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</si>
  <si>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</si>
  <si>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</si>
  <si>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</si>
  <si>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</si>
  <si>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</si>
  <si>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</si>
  <si>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</si>
  <si>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</si>
  <si>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</si>
  <si>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</si>
  <si>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</si>
  <si>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</si>
  <si>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</si>
  <si>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</si>
  <si>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</si>
  <si>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</si>
  <si>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</si>
  <si>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</si>
  <si>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</si>
  <si>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</si>
  <si>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</si>
  <si>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</si>
  <si>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</si>
  <si>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</si>
  <si>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</si>
  <si>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</si>
  <si>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</si>
  <si>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</si>
  <si>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</si>
  <si>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</si>
  <si>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</si>
  <si>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</si>
  <si>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</si>
  <si>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</si>
  <si>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</si>
  <si>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</si>
  <si>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</si>
  <si>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</si>
  <si>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</si>
  <si>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</si>
  <si>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</si>
  <si>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</si>
  <si>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</si>
  <si>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</si>
  <si>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</si>
  <si>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</si>
  <si>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</si>
  <si>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</si>
  <si>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</si>
  <si>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</si>
  <si>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</si>
  <si>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</si>
  <si>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</si>
  <si>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</si>
  <si>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</si>
  <si>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</si>
  <si>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</si>
  <si>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</si>
  <si>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</si>
  <si>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</si>
  <si>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</si>
  <si>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</si>
  <si>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</si>
  <si>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</si>
  <si>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</si>
  <si>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</si>
  <si>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</si>
  <si>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</si>
  <si>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</si>
  <si>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</si>
  <si>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</si>
  <si>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</si>
  <si>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</si>
  <si>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</si>
  <si>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</si>
  <si>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</si>
  <si>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</si>
  <si>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</si>
  <si>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</si>
  <si>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</si>
  <si>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</si>
  <si>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</si>
  <si>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</si>
  <si>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</si>
  <si>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</si>
  <si>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</si>
  <si>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</si>
  <si>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</si>
  <si>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</si>
  <si>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</si>
  <si>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</si>
  <si>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</si>
  <si>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</si>
  <si>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</si>
  <si>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</si>
  <si>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</si>
  <si>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</si>
  <si>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</si>
  <si>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</si>
  <si>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</si>
  <si>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</si>
  <si>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</si>
  <si>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</si>
  <si>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</si>
  <si>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</si>
  <si>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</si>
  <si>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</si>
  <si>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</si>
  <si>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</si>
  <si>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</si>
  <si>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</si>
  <si>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</si>
  <si>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</si>
  <si>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</si>
  <si>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</si>
  <si>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</si>
  <si>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</si>
  <si>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</si>
  <si>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</si>
  <si>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</si>
  <si>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</si>
  <si>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</si>
  <si>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</si>
  <si>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</si>
  <si>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</si>
  <si>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</si>
  <si>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</si>
  <si>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</si>
  <si>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</si>
  <si>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</si>
  <si>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</si>
  <si>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</si>
  <si>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</si>
  <si>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</si>
  <si>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</si>
  <si>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</si>
  <si>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</si>
  <si>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</si>
  <si>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</si>
  <si>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</si>
  <si>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</si>
  <si>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</si>
  <si>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</si>
  <si>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</si>
  <si>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</si>
  <si>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</si>
  <si>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</si>
  <si>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</si>
  <si>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</si>
  <si>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</si>
  <si>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</si>
  <si>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</si>
  <si>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</si>
  <si>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</si>
  <si>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</si>
  <si>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</si>
  <si>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</si>
  <si>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</si>
  <si>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</si>
  <si>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</si>
  <si>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</si>
  <si>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</si>
  <si>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</si>
  <si>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</si>
  <si>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</si>
  <si>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</si>
  <si>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</si>
  <si>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</si>
  <si>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</si>
  <si>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</si>
  <si>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</si>
  <si>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</si>
  <si>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</si>
  <si>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</si>
  <si>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</si>
  <si>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</si>
  <si>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</si>
  <si>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</si>
  <si>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</si>
  <si>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</si>
  <si>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</si>
  <si>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</si>
  <si>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</si>
  <si>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</si>
  <si>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</si>
  <si>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</si>
  <si>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</si>
  <si>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</si>
  <si>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</si>
  <si>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</si>
  <si>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</si>
  <si>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</si>
  <si>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</si>
  <si>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</si>
  <si>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</si>
  <si>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</si>
  <si>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</si>
  <si>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</si>
  <si>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</si>
  <si>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</si>
  <si>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</si>
  <si>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</si>
  <si>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</si>
  <si>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</si>
  <si>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</si>
  <si>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</si>
  <si>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</si>
  <si>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</si>
  <si>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</si>
  <si>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</si>
  <si>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</si>
  <si>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</si>
  <si>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</si>
  <si>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</si>
  <si>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</si>
  <si>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</si>
  <si>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</si>
  <si>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</si>
  <si>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</si>
  <si>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</si>
  <si>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</si>
  <si>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</si>
  <si>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</si>
  <si>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</si>
  <si>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</si>
  <si>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</si>
  <si>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</si>
  <si>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</si>
  <si>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</si>
  <si>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</si>
  <si>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</si>
  <si>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</si>
  <si>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</si>
  <si>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</si>
  <si>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</si>
  <si>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</si>
  <si>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</si>
  <si>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</si>
  <si>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</si>
  <si>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</si>
  <si>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</si>
  <si>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</si>
  <si>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</si>
  <si>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</si>
  <si>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</si>
  <si>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</si>
  <si>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</si>
  <si>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</si>
  <si>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</si>
  <si>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</si>
  <si>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</si>
  <si>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</si>
  <si>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</si>
  <si>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</si>
  <si>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</si>
  <si>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</si>
  <si>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</si>
  <si>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</si>
  <si>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</si>
  <si>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</si>
  <si>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</si>
  <si>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</si>
  <si>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</si>
  <si>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</si>
  <si>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</si>
  <si>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</si>
  <si>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</si>
  <si>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</si>
  <si>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</si>
  <si>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</si>
  <si>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</si>
  <si>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</si>
  <si>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</si>
  <si>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</si>
  <si>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</si>
  <si>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</si>
  <si>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</si>
  <si>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</si>
  <si>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</si>
  <si>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</si>
  <si>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</si>
  <si>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</si>
  <si>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</si>
  <si>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</si>
  <si>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</si>
  <si>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</si>
  <si>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</si>
  <si>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</si>
  <si>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</si>
  <si>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</si>
  <si>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</si>
  <si>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</si>
  <si>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</si>
  <si>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</si>
  <si>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</si>
  <si>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</si>
  <si>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</si>
  <si>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</si>
  <si>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</si>
  <si>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</si>
  <si>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</si>
  <si>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</si>
  <si>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</si>
  <si>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</si>
  <si>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</si>
  <si>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</si>
  <si>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</si>
  <si>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</si>
  <si>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</si>
  <si>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</si>
  <si>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</si>
  <si>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</si>
  <si>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</si>
  <si>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</si>
  <si>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</si>
  <si>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</si>
  <si>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</si>
  <si>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</si>
  <si>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</si>
  <si>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</si>
  <si>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</si>
  <si>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</si>
  <si>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</si>
  <si>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</si>
  <si>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</si>
  <si>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</si>
  <si>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</si>
  <si>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</si>
  <si>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</si>
  <si>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</si>
  <si>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</si>
  <si>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</si>
  <si>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</si>
  <si>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</si>
  <si>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</si>
  <si>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</si>
  <si>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</si>
  <si>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</si>
  <si>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</si>
  <si>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</si>
  <si>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</si>
  <si>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</si>
  <si>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</si>
  <si>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</si>
  <si>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</si>
  <si>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</si>
  <si>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</si>
  <si>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</si>
  <si>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</si>
  <si>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</si>
  <si>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</si>
  <si>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</si>
  <si>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</si>
  <si>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</si>
  <si>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</si>
  <si>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</si>
  <si>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</si>
  <si>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</si>
  <si>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</si>
  <si>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</si>
  <si>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</si>
  <si>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</si>
  <si>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</si>
  <si>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</si>
  <si>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</si>
  <si>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</si>
  <si>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</si>
  <si>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</si>
  <si>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</si>
  <si>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</si>
  <si>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</si>
  <si>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</si>
  <si>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</si>
  <si>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</si>
  <si>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</si>
  <si>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</si>
  <si>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</si>
  <si>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</si>
  <si>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</si>
  <si>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</si>
  <si>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</si>
  <si>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</si>
  <si>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</si>
  <si>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</si>
  <si>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</si>
  <si>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</si>
  <si>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</si>
  <si>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</si>
  <si>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</si>
  <si>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</si>
  <si>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</si>
  <si>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</si>
  <si>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</si>
  <si>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</si>
  <si>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</si>
  <si>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</si>
  <si>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</si>
  <si>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</si>
  <si>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</si>
  <si>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</si>
  <si>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</si>
  <si>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</si>
  <si>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</si>
  <si>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</si>
  <si>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</si>
  <si>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</si>
  <si>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</si>
  <si>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</si>
  <si>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</si>
  <si>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</si>
  <si>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</si>
  <si>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</si>
  <si>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</si>
  <si>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</si>
  <si>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</si>
  <si>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</si>
  <si>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</si>
  <si>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</si>
  <si>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</si>
  <si>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</si>
  <si>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</si>
  <si>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</si>
  <si>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</si>
  <si>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</si>
  <si>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</si>
  <si>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</si>
  <si>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</si>
  <si>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</si>
  <si>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</si>
  <si>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</si>
  <si>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</si>
  <si>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</si>
  <si>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</si>
  <si>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</si>
  <si>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</si>
  <si>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</si>
  <si>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</si>
  <si>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</si>
  <si>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</si>
  <si>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</si>
  <si>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</si>
  <si>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</si>
  <si>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</si>
  <si>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</si>
  <si>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</si>
  <si>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</si>
  <si>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</si>
  <si>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</si>
  <si>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</si>
  <si>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</si>
  <si>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</si>
  <si>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</si>
  <si>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</si>
  <si>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</si>
  <si>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</si>
  <si>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</si>
  <si>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</si>
  <si>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</si>
  <si>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</si>
  <si>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</si>
  <si>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</si>
  <si>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</si>
  <si>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</si>
  <si>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</si>
  <si>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</si>
  <si>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</si>
  <si>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</si>
  <si>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</si>
  <si>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</si>
  <si>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</si>
  <si>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</si>
  <si>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</si>
  <si>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</si>
  <si>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</si>
  <si>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</si>
  <si>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</si>
  <si>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</si>
  <si>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</si>
  <si>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</si>
  <si>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</si>
  <si>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</si>
  <si>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</si>
  <si>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</si>
  <si>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</si>
  <si>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</si>
  <si>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</si>
  <si>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</si>
  <si>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</si>
  <si>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</si>
  <si>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</si>
  <si>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</si>
  <si>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</si>
  <si>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</si>
  <si>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</si>
  <si>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</si>
  <si>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</si>
  <si>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</si>
  <si>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</si>
  <si>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</si>
  <si>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</si>
  <si>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</si>
  <si>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</si>
  <si>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</si>
  <si>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</si>
  <si>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</si>
  <si>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</si>
  <si>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</si>
  <si>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</si>
  <si>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</si>
  <si>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</si>
  <si>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</si>
  <si>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</si>
  <si>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</si>
  <si>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</si>
  <si>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</si>
  <si>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</si>
  <si>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</si>
  <si>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</si>
  <si>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</si>
  <si>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</si>
  <si>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</si>
  <si>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</si>
  <si>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</si>
  <si>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</si>
  <si>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</si>
  <si>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</si>
  <si>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</si>
  <si>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</si>
  <si>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</si>
  <si>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</si>
  <si>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</si>
  <si>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</si>
  <si>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</si>
  <si>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</si>
  <si>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</si>
  <si>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</si>
  <si>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</si>
  <si>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</si>
  <si>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</si>
  <si>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</si>
  <si>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</si>
  <si>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</si>
  <si>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</si>
  <si>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</si>
  <si>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</si>
  <si>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</si>
  <si>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</si>
  <si>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</si>
  <si>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</si>
  <si>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</si>
  <si>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</si>
  <si>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</si>
  <si>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</si>
  <si>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</si>
  <si>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</si>
  <si>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</si>
  <si>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</si>
  <si>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</si>
  <si>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</si>
  <si>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</si>
  <si>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</si>
  <si>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</si>
  <si>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</si>
  <si>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</si>
  <si>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</si>
  <si>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</si>
  <si>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</si>
  <si>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</si>
  <si>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</si>
  <si>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</si>
  <si>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</si>
  <si>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</si>
  <si>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</si>
  <si>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</si>
  <si>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</si>
  <si>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</si>
  <si>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</si>
  <si>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</si>
  <si>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</si>
  <si>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</si>
  <si>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</si>
  <si>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</si>
  <si>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</si>
  <si>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</si>
  <si>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</si>
  <si>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</si>
  <si>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</si>
  <si>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</si>
  <si>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</si>
  <si>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</si>
  <si>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</si>
  <si>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</si>
  <si>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</si>
  <si>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</si>
  <si>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</si>
  <si>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</si>
  <si>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</si>
  <si>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</si>
  <si>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</si>
  <si>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</si>
  <si>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</si>
  <si>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</si>
  <si>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</si>
  <si>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</si>
  <si>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</si>
  <si>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</si>
  <si>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</si>
  <si>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</si>
  <si>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</si>
  <si>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</si>
  <si>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</si>
  <si>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</si>
  <si>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</si>
  <si>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</si>
  <si>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</si>
  <si>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</si>
  <si>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</si>
  <si>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</si>
  <si>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</si>
  <si>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</si>
  <si>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</si>
  <si>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</si>
  <si>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</si>
  <si>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</si>
  <si>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</si>
  <si>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</si>
  <si>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</si>
  <si>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</si>
  <si>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</si>
  <si>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</si>
  <si>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</si>
  <si>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</si>
  <si>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</si>
  <si>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</si>
  <si>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</si>
  <si>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</si>
  <si>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</si>
  <si>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</si>
  <si>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</si>
  <si>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</si>
  <si>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</si>
  <si>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</si>
  <si>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</si>
  <si>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</si>
  <si>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</si>
  <si>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</si>
  <si>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</si>
  <si>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</si>
  <si>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</si>
  <si>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</si>
  <si>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</si>
  <si>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</si>
  <si>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</si>
  <si>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</si>
  <si>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</si>
  <si>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</si>
  <si>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</si>
  <si>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</si>
  <si>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</si>
  <si>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</si>
  <si>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</si>
  <si>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</si>
  <si>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</si>
  <si>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</si>
  <si>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</si>
  <si>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</si>
  <si>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</si>
  <si>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</si>
  <si>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</si>
  <si>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</si>
  <si>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</si>
  <si>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</si>
  <si>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</si>
  <si>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</si>
  <si>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</si>
  <si>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</si>
  <si>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</si>
  <si>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</si>
  <si>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</si>
  <si>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</si>
  <si>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</si>
  <si>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</si>
  <si>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</si>
  <si>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</si>
  <si>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</si>
  <si>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</si>
  <si>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</si>
  <si>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</si>
  <si>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</si>
  <si>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</si>
  <si>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</si>
  <si>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</si>
  <si>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</si>
  <si>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</si>
  <si>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</si>
  <si>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</si>
  <si>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</si>
  <si>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</si>
  <si>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</si>
  <si>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</si>
  <si>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</si>
  <si>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</si>
  <si>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</si>
  <si>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</si>
  <si>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</si>
  <si>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</si>
  <si>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</si>
  <si>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</si>
  <si>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</si>
  <si>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</si>
  <si>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</si>
  <si>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</si>
  <si>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</si>
  <si>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</si>
  <si>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</si>
  <si>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</si>
  <si>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</si>
  <si>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</si>
  <si>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</si>
  <si>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</si>
  <si>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</si>
  <si>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</si>
  <si>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</si>
  <si>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</si>
  <si>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</si>
  <si>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</si>
  <si>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</si>
  <si>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</si>
  <si>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</si>
  <si>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</si>
  <si>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</si>
  <si>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</si>
  <si>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</si>
  <si>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</si>
  <si>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</si>
  <si>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</si>
  <si>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</si>
  <si>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</si>
  <si>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</si>
  <si>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</si>
  <si>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</si>
  <si>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</si>
  <si>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</si>
  <si>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</si>
  <si>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</si>
  <si>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</si>
  <si>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</si>
  <si>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</si>
  <si>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</si>
  <si>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</si>
  <si>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</si>
  <si>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</si>
  <si>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</si>
  <si>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</si>
  <si>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</si>
  <si>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</si>
  <si>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</si>
  <si>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</si>
  <si>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</si>
  <si>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</si>
  <si>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</si>
  <si>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</si>
  <si>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</si>
  <si>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</si>
  <si>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</si>
  <si>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</si>
  <si>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</si>
  <si>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</si>
  <si>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</si>
  <si>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</si>
  <si>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</si>
  <si>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</si>
  <si>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</si>
  <si>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</si>
  <si>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</si>
  <si>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</si>
  <si>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</si>
  <si>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</si>
  <si>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</si>
  <si>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</si>
  <si>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</si>
  <si>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</si>
  <si>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</si>
  <si>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</si>
  <si>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</si>
  <si>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</si>
  <si>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</si>
  <si>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</si>
  <si>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</si>
  <si>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</si>
  <si>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</si>
  <si>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</si>
  <si>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</si>
  <si>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</si>
  <si>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</si>
  <si>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</si>
  <si>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</si>
  <si>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</si>
  <si>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</si>
  <si>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</si>
  <si>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</si>
  <si>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</si>
  <si>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</si>
  <si>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</si>
  <si>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</si>
  <si>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</si>
  <si>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</si>
  <si>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</si>
  <si>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</si>
  <si>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</si>
  <si>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</si>
  <si>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</si>
  <si>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</si>
  <si>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</si>
  <si>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</si>
  <si>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</si>
  <si>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</si>
  <si>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</si>
  <si>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</si>
  <si>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</si>
  <si>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</si>
  <si>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</si>
  <si>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</si>
  <si>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</si>
  <si>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</si>
  <si>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</si>
  <si>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</si>
  <si>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</si>
  <si>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</si>
  <si>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</si>
  <si>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</si>
  <si>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</si>
  <si>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</si>
  <si>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</si>
  <si>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</si>
  <si>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</si>
  <si>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</si>
  <si>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</si>
  <si>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</si>
  <si>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</si>
  <si>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</si>
  <si>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</si>
  <si>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</si>
  <si>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</si>
  <si>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</si>
  <si>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</si>
  <si>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</si>
  <si>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</si>
  <si>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</si>
  <si>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</si>
  <si>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</si>
  <si>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</si>
  <si>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</si>
  <si>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</si>
  <si>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</si>
  <si>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</si>
  <si>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</si>
  <si>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</si>
  <si>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</si>
  <si>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</si>
  <si>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</si>
  <si>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</si>
  <si>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</si>
  <si>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</si>
  <si>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</si>
  <si>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</si>
  <si>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</si>
  <si>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</si>
  <si>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</si>
  <si>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</si>
  <si>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</si>
  <si>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</si>
  <si>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</si>
  <si>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</si>
  <si>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</si>
  <si>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</si>
  <si>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</si>
  <si>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</si>
  <si>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</si>
  <si>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</si>
  <si>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</si>
  <si>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</si>
  <si>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</si>
  <si>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</si>
  <si>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</si>
  <si>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</si>
  <si>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</si>
  <si>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</si>
  <si>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</si>
  <si>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</si>
  <si>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</si>
  <si>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</si>
  <si>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</si>
  <si>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</si>
  <si>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</si>
  <si>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</si>
  <si>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</si>
  <si>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</si>
  <si>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</si>
  <si>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</si>
  <si>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</si>
  <si>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</si>
  <si>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</si>
  <si>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</si>
  <si>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</si>
  <si>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</si>
  <si>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</si>
  <si>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</si>
  <si>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</si>
  <si>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</si>
  <si>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</si>
  <si>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</si>
  <si>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</si>
  <si>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</si>
  <si>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</si>
  <si>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</si>
  <si>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</si>
  <si>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</si>
  <si>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</si>
  <si>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</si>
  <si>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</si>
  <si>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</si>
  <si>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</si>
  <si>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</si>
  <si>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</si>
  <si>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</si>
  <si>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</si>
  <si>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</si>
  <si>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</si>
  <si>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</si>
  <si>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</si>
  <si>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</si>
  <si>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</si>
  <si>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</si>
  <si>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</si>
  <si>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</si>
  <si>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</si>
  <si>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</si>
  <si>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</si>
  <si>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</si>
  <si>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</si>
  <si>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</si>
  <si>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</si>
  <si>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</si>
  <si>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</si>
  <si>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</si>
  <si>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</si>
  <si>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</si>
  <si>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</si>
  <si>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</si>
  <si>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</si>
  <si>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</si>
  <si>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</si>
  <si>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</si>
  <si>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</si>
  <si>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</si>
  <si>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</si>
  <si>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</si>
  <si>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</si>
  <si>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</si>
  <si>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</si>
  <si>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</si>
  <si>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</si>
  <si>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</si>
  <si>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</si>
  <si>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</si>
  <si>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</si>
  <si>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</si>
  <si>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</si>
  <si>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</si>
  <si>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</si>
  <si>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</si>
  <si>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</si>
  <si>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</si>
  <si>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</si>
  <si>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</si>
  <si>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</si>
  <si>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</si>
  <si>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</si>
  <si>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</si>
  <si>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</si>
  <si>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</si>
  <si>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</si>
  <si>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</si>
  <si>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</si>
  <si>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</si>
  <si>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</si>
  <si>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</si>
  <si>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</si>
  <si>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</si>
  <si>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</si>
  <si>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</si>
  <si>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</si>
  <si>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</si>
  <si>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</si>
  <si>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</si>
  <si>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</si>
  <si>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</si>
  <si>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</si>
  <si>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</si>
  <si>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</si>
  <si>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</si>
  <si>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</si>
  <si>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</si>
  <si>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</si>
  <si>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</si>
  <si>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</si>
  <si>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</si>
  <si>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</si>
  <si>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</si>
  <si>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</si>
  <si>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</si>
  <si>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</si>
  <si>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</si>
  <si>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</si>
  <si>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</si>
  <si>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</si>
  <si>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</si>
  <si>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</si>
  <si>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</si>
  <si>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</si>
  <si>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</si>
  <si>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</si>
  <si>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</si>
  <si>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</si>
  <si>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</si>
  <si>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</si>
  <si>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</si>
  <si>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</si>
  <si>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</si>
  <si>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</si>
  <si>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</si>
  <si>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</si>
  <si>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</si>
  <si>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</si>
  <si>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</si>
  <si>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</si>
  <si>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</si>
  <si>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</si>
  <si>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</si>
  <si>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</si>
  <si>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</si>
  <si>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</si>
  <si>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</si>
  <si>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</si>
  <si>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</si>
  <si>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</si>
  <si>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</si>
  <si>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</si>
  <si>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</si>
  <si>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</si>
  <si>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</si>
  <si>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</si>
  <si>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</si>
  <si>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</si>
  <si>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</si>
  <si>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</si>
  <si>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</si>
  <si>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</si>
  <si>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</si>
  <si>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</si>
  <si>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</si>
  <si>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</si>
  <si>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</si>
  <si>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</si>
  <si>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</si>
  <si>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</si>
  <si>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</si>
  <si>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</si>
  <si>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</si>
  <si>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</si>
  <si>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</si>
  <si>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</si>
  <si>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</si>
  <si>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</si>
  <si>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</si>
  <si>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</si>
  <si>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</si>
  <si>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</si>
  <si>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</si>
  <si>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</si>
  <si>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</si>
  <si>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</si>
  <si>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</si>
  <si>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</si>
  <si>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</si>
  <si>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</si>
  <si>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</si>
  <si>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</si>
  <si>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</si>
  <si>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</si>
  <si>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</si>
  <si>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</si>
  <si>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</si>
  <si>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</si>
  <si>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</si>
  <si>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</si>
  <si>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</si>
  <si>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</si>
  <si>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</si>
  <si>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</si>
  <si>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</si>
  <si>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</si>
  <si>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</si>
  <si>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</si>
  <si>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</si>
  <si>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</si>
  <si>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</si>
  <si>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</si>
  <si>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</si>
  <si>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</si>
  <si>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</si>
  <si>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</si>
  <si>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</si>
  <si>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</si>
  <si>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</si>
  <si>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</si>
  <si>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</si>
  <si>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</si>
  <si>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</si>
  <si>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</si>
  <si>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</si>
  <si>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</si>
  <si>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</si>
  <si>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</si>
  <si>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</si>
  <si>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</si>
  <si>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</si>
  <si>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</si>
  <si>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</si>
  <si>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</si>
  <si>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</si>
  <si>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</si>
  <si>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</si>
  <si>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</si>
  <si>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</si>
  <si>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</si>
  <si>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</si>
  <si>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</si>
  <si>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</si>
  <si>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</si>
  <si>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</si>
  <si>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</si>
  <si>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</si>
  <si>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</si>
  <si>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</si>
  <si>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</si>
  <si>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</si>
  <si>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</si>
  <si>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</si>
  <si>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</si>
  <si>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</si>
  <si>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</si>
  <si>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</si>
  <si>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</si>
  <si>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</si>
  <si>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</si>
  <si>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</si>
  <si>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</si>
  <si>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</si>
  <si>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</si>
  <si>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</si>
  <si>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</si>
  <si>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</si>
  <si>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</si>
  <si>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</si>
  <si>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</si>
  <si>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</si>
  <si>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</si>
  <si>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</si>
  <si>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</si>
  <si>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</si>
  <si>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</si>
  <si>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</si>
  <si>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</si>
  <si>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</si>
  <si>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</si>
  <si>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</si>
  <si>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</si>
  <si>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</si>
  <si>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</si>
  <si>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</si>
  <si>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</si>
  <si>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</si>
  <si>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</si>
  <si>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</si>
  <si>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</si>
  <si>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</si>
  <si>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</si>
  <si>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</si>
  <si>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</si>
  <si>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</si>
  <si>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</si>
  <si>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</si>
  <si>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</si>
  <si>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</si>
  <si>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</si>
  <si>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</si>
  <si>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</si>
  <si>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</si>
  <si>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</si>
  <si>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</si>
  <si>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</si>
  <si>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</si>
  <si>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</si>
  <si>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</si>
  <si>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</si>
  <si>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</si>
  <si>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</si>
  <si>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</si>
  <si>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</si>
  <si>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</si>
  <si>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</si>
  <si>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</si>
  <si>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</si>
  <si>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</si>
  <si>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</si>
  <si>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</si>
  <si>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</si>
  <si>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</si>
  <si>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</si>
  <si>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</si>
  <si>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</si>
  <si>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</si>
  <si>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</si>
  <si>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</si>
  <si>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</si>
  <si>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</si>
  <si>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</si>
  <si>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</si>
  <si>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</si>
  <si>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</si>
  <si>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</si>
  <si>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</si>
  <si>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</si>
  <si>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</si>
  <si>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</si>
  <si>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</si>
  <si>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</si>
  <si>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</si>
  <si>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</si>
  <si>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</si>
  <si>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</si>
  <si>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</si>
  <si>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</si>
  <si>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</si>
  <si>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</si>
  <si>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</si>
  <si>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</si>
  <si>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</si>
  <si>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</si>
  <si>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</si>
  <si>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</si>
  <si>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</si>
  <si>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</si>
  <si>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</si>
  <si>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</si>
  <si>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</si>
  <si>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</si>
  <si>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</si>
  <si>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</si>
  <si>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</si>
  <si>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</si>
  <si>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</si>
  <si>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</si>
  <si>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</si>
  <si>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</si>
  <si>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</si>
  <si>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</si>
  <si>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</si>
  <si>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</si>
  <si>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</si>
  <si>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</si>
  <si>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</si>
  <si>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</si>
  <si>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</si>
  <si>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</si>
  <si>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</si>
  <si>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</si>
  <si>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</si>
  <si>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</si>
  <si>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</si>
  <si>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</si>
  <si>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</si>
  <si>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</si>
  <si>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</si>
  <si>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</si>
  <si>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</si>
  <si>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</si>
  <si>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</si>
  <si>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</si>
  <si>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</si>
  <si>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</si>
  <si>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</si>
  <si>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</si>
  <si>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</si>
  <si>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</si>
  <si>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</si>
  <si>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</si>
  <si>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</si>
  <si>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</si>
  <si>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</si>
  <si>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</si>
  <si>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</si>
  <si>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</si>
  <si>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</si>
  <si>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</si>
  <si>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</si>
  <si>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</si>
  <si>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</si>
  <si>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</si>
  <si>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</si>
  <si>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</si>
  <si>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</si>
  <si>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</si>
  <si>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</si>
  <si>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</si>
  <si>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</si>
  <si>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</si>
  <si>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</si>
  <si>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</si>
  <si>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</si>
  <si>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</si>
  <si>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</si>
  <si>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</si>
  <si>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</si>
  <si>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</si>
  <si>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</si>
  <si>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</si>
  <si>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</si>
  <si>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</si>
  <si>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</si>
  <si>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</si>
  <si>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</si>
  <si>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</si>
  <si>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</si>
  <si>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</si>
  <si>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</si>
  <si>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</si>
  <si>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</si>
  <si>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</si>
  <si>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</si>
  <si>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</si>
  <si>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</si>
  <si>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</si>
  <si>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</si>
  <si>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</si>
  <si>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</si>
  <si>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</si>
  <si>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</si>
  <si>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</si>
  <si>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</si>
  <si>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</si>
  <si>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</si>
  <si>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</si>
  <si>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</si>
  <si>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</si>
  <si>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</si>
  <si>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</si>
  <si>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</si>
  <si>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</si>
  <si>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</si>
  <si>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</si>
  <si>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</si>
  <si>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</si>
  <si>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</si>
  <si>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</si>
  <si>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</si>
  <si>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</si>
  <si>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</si>
  <si>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</si>
  <si>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</si>
  <si>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</si>
  <si>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</si>
  <si>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</si>
  <si>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</si>
  <si>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</si>
  <si>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</si>
  <si>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</si>
  <si>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</si>
  <si>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</si>
  <si>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</si>
  <si>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</si>
  <si>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</si>
  <si>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</si>
  <si>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</si>
  <si>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</si>
  <si>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</si>
  <si>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</si>
  <si>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</si>
  <si>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</si>
  <si>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</si>
  <si>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</si>
  <si>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</si>
  <si>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</si>
  <si>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</si>
  <si>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</si>
  <si>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</si>
  <si>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</si>
  <si>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</si>
  <si>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</si>
  <si>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</si>
  <si>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</si>
  <si>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</si>
  <si>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</si>
  <si>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</si>
  <si>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</si>
  <si>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</si>
  <si>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</si>
  <si>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</si>
  <si>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</si>
  <si>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</si>
  <si>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</si>
  <si>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</si>
  <si>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</si>
  <si>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</si>
  <si>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</si>
  <si>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</si>
  <si>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</si>
  <si>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</si>
  <si>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</si>
  <si>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</si>
  <si>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</si>
  <si>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</si>
  <si>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</si>
  <si>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</si>
  <si>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</si>
  <si>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</si>
  <si>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</si>
  <si>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</si>
  <si>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</si>
  <si>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</si>
  <si>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</si>
  <si>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</si>
  <si>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</si>
  <si>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</si>
  <si>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</si>
  <si>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</si>
  <si>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</si>
  <si>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</si>
  <si>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</si>
  <si>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</si>
  <si>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</si>
  <si>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</si>
  <si>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</si>
  <si>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</si>
  <si>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</si>
  <si>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</si>
  <si>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</si>
  <si>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</si>
  <si>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</si>
  <si>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</si>
  <si>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</si>
  <si>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</si>
  <si>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</si>
  <si>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</si>
  <si>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</si>
  <si>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</si>
  <si>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</si>
  <si>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</si>
  <si>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</si>
  <si>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</si>
  <si>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</si>
  <si>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</si>
  <si>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</si>
  <si>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</si>
  <si>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</si>
  <si>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</si>
  <si>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</si>
  <si>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</si>
  <si>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</si>
  <si>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</si>
  <si>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</si>
  <si>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</si>
  <si>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</si>
  <si>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</si>
  <si>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</si>
  <si>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</si>
  <si>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</si>
  <si>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</si>
  <si>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</si>
  <si>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</si>
  <si>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</si>
  <si>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</si>
  <si>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</si>
  <si>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</si>
  <si>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</si>
  <si>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</si>
  <si>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</si>
  <si>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</si>
  <si>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</si>
  <si>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</si>
  <si>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</si>
  <si>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</si>
  <si>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</si>
  <si>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</si>
  <si>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</si>
  <si>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</si>
  <si>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</si>
  <si>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</si>
  <si>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</si>
  <si>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</si>
  <si>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</si>
  <si>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</si>
  <si>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</si>
  <si>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</si>
  <si>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</si>
  <si>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</si>
  <si>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</si>
  <si>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</si>
  <si>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</si>
  <si>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</si>
  <si>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</si>
  <si>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</si>
  <si>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</si>
  <si>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</si>
  <si>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</si>
  <si>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</si>
  <si>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</si>
  <si>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</si>
  <si>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</si>
  <si>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</si>
  <si>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</si>
  <si>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</si>
  <si>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</si>
  <si>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</si>
  <si>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</si>
  <si>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</si>
  <si>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</si>
  <si>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</si>
  <si>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</si>
  <si>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</si>
  <si>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</si>
  <si>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</si>
  <si>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</si>
  <si>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</si>
  <si>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</si>
  <si>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</si>
  <si>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</si>
  <si>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</si>
  <si>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</si>
  <si>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</si>
  <si>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</si>
  <si>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</si>
  <si>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</si>
  <si>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</si>
  <si>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</si>
  <si>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</si>
  <si>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</si>
  <si>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</si>
  <si>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</si>
  <si>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</si>
  <si>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</si>
  <si>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</si>
  <si>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</si>
  <si>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</si>
  <si>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</si>
  <si>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</si>
  <si>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</si>
  <si>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</si>
  <si>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</si>
  <si>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</si>
  <si>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</si>
  <si>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</si>
  <si>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</si>
  <si>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</si>
  <si>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</si>
  <si>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</si>
  <si>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</si>
  <si>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</si>
  <si>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</si>
  <si>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</si>
  <si>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</si>
  <si>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</si>
  <si>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</si>
  <si>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</si>
  <si>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</si>
  <si>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</si>
  <si>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</si>
  <si>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</si>
  <si>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</si>
  <si>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</si>
  <si>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</si>
  <si>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</si>
  <si>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</si>
  <si>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</si>
  <si>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</si>
  <si>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</si>
  <si>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</si>
  <si>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</si>
  <si>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</si>
  <si>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</si>
  <si>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</si>
  <si>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</si>
  <si>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</si>
  <si>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</si>
  <si>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</si>
  <si>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</si>
  <si>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</si>
  <si>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</si>
  <si>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</si>
  <si>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</si>
  <si>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</si>
  <si>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</si>
  <si>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</si>
  <si>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</si>
  <si>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</si>
  <si>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</si>
  <si>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</si>
  <si>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</si>
  <si>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</si>
  <si>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</si>
  <si>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</si>
  <si>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</si>
  <si>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</si>
  <si>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</si>
  <si>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</si>
  <si>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</si>
  <si>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</si>
  <si>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</si>
  <si>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</si>
  <si>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</si>
  <si>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</si>
  <si>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</si>
  <si>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</si>
  <si>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</si>
  <si>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</si>
  <si>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</si>
  <si>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</si>
  <si>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</si>
  <si>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</si>
  <si>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</si>
  <si>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</si>
  <si>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</si>
  <si>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</si>
  <si>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</si>
  <si>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</si>
  <si>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</si>
  <si>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</si>
  <si>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</si>
  <si>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</si>
  <si>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</si>
  <si>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</si>
  <si>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</si>
  <si>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</si>
  <si>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</si>
  <si>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</si>
  <si>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</si>
  <si>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</si>
  <si>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</si>
  <si>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</si>
  <si>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</si>
  <si>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</si>
  <si>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</si>
  <si>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</si>
  <si>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</si>
  <si>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</si>
  <si>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</si>
  <si>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</si>
  <si>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</si>
  <si>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</si>
  <si>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</si>
  <si>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</si>
  <si>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</si>
  <si>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</si>
  <si>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</si>
  <si>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</si>
  <si>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</si>
  <si>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</si>
  <si>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</si>
  <si>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</si>
  <si>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</si>
  <si>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</si>
  <si>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</si>
  <si>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</si>
  <si>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</si>
  <si>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</si>
  <si>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</si>
  <si>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</si>
  <si>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</si>
  <si>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</si>
  <si>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</si>
  <si>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</si>
  <si>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</si>
  <si>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</si>
  <si>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</si>
  <si>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</si>
  <si>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</si>
  <si>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</si>
  <si>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</si>
  <si>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</si>
  <si>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</si>
  <si>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</si>
  <si>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</si>
  <si>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</si>
  <si>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</si>
  <si>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</si>
  <si>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</si>
  <si>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</si>
  <si>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</si>
  <si>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</si>
  <si>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</si>
  <si>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</si>
  <si>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</si>
  <si>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</si>
  <si>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</si>
  <si>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</si>
  <si>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</si>
  <si>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</si>
  <si>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</si>
  <si>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</si>
  <si>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</si>
  <si>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</si>
  <si>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</si>
  <si>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</si>
  <si>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</si>
  <si>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</si>
  <si>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</si>
  <si>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</si>
  <si>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</si>
  <si>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</si>
  <si>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</si>
  <si>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</si>
  <si>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</si>
  <si>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</si>
  <si>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</si>
  <si>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</si>
  <si>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</si>
  <si>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</si>
  <si>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</si>
  <si>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</si>
  <si>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</si>
  <si>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</si>
  <si>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</si>
  <si>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</si>
  <si>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</si>
  <si>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</si>
  <si>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</si>
  <si>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</si>
  <si>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</si>
  <si>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</si>
  <si>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</si>
  <si>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</si>
  <si>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</si>
  <si>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</si>
  <si>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</si>
  <si>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</si>
  <si>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</si>
  <si>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</si>
  <si>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</si>
  <si>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</si>
  <si>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</si>
  <si>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</si>
  <si>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</si>
  <si>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</si>
  <si>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</si>
  <si>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</si>
  <si>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</si>
  <si>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</si>
  <si>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</si>
  <si>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</si>
  <si>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</si>
  <si>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</si>
  <si>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</si>
  <si>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</si>
  <si>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</si>
  <si>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</si>
  <si>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</si>
  <si>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</si>
  <si>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</si>
  <si>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</si>
  <si>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</si>
  <si>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</si>
  <si>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</si>
  <si>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</si>
  <si>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</si>
  <si>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</si>
  <si>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</si>
  <si>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</si>
  <si>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</si>
  <si>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</si>
  <si>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</si>
  <si>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</si>
  <si>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</si>
  <si>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</si>
  <si>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</si>
  <si>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</si>
  <si>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</si>
  <si>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</si>
  <si>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</si>
  <si>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</si>
  <si>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</si>
  <si>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</si>
  <si>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</si>
  <si>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</si>
  <si>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</si>
  <si>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</si>
  <si>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</si>
  <si>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</si>
  <si>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</si>
  <si>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</si>
  <si>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</si>
  <si>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</si>
  <si>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</si>
  <si>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</si>
  <si>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</si>
  <si>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</si>
  <si>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</si>
  <si>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</si>
  <si>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</si>
  <si>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</si>
  <si>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</si>
  <si>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</si>
  <si>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</si>
  <si>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</si>
  <si>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</si>
  <si>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</si>
  <si>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</si>
  <si>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</si>
  <si>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</si>
  <si>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</si>
  <si>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</si>
  <si>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</si>
  <si>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</si>
  <si>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</si>
  <si>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</si>
  <si>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</si>
  <si>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</si>
  <si>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</si>
  <si>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</si>
  <si>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</si>
  <si>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</si>
  <si>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</si>
  <si>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</si>
  <si>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</si>
  <si>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</si>
  <si>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</si>
  <si>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</si>
  <si>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</si>
  <si>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</si>
  <si>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</si>
  <si>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</si>
  <si>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</si>
  <si>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</si>
  <si>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</si>
  <si>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</si>
  <si>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</si>
  <si>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</si>
  <si>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</si>
  <si>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</si>
  <si>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</si>
  <si>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</si>
  <si>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</si>
  <si>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</si>
  <si>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</si>
  <si>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</si>
  <si>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</si>
  <si>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</si>
  <si>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</si>
  <si>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</si>
  <si>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</si>
  <si>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</si>
  <si>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</si>
  <si>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</si>
  <si>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</si>
  <si>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</si>
  <si>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</si>
  <si>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</si>
  <si>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</si>
  <si>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</si>
  <si>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</si>
  <si>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</si>
  <si>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</si>
  <si>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</si>
  <si>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</si>
  <si>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</si>
  <si>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</si>
  <si>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</si>
  <si>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</si>
  <si>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</si>
  <si>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</si>
  <si>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</si>
  <si>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</si>
  <si>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</si>
  <si>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</si>
  <si>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</si>
  <si>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</si>
  <si>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</si>
  <si>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</si>
  <si>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</si>
  <si>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</si>
  <si>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</si>
  <si>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</si>
  <si>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</si>
  <si>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</si>
  <si>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</si>
  <si>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</si>
  <si>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</si>
  <si>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</si>
  <si>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</si>
  <si>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</si>
  <si>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</si>
  <si>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</si>
  <si>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</si>
  <si>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</si>
  <si>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</si>
  <si>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</si>
  <si>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</si>
  <si>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</si>
  <si>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</si>
  <si>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</si>
  <si>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</si>
  <si>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</si>
  <si>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</si>
  <si>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</si>
  <si>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</si>
  <si>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</si>
  <si>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</si>
  <si>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</si>
  <si>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</si>
  <si>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</si>
  <si>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</si>
  <si>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</si>
  <si>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</si>
  <si>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</si>
  <si>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</si>
  <si>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</si>
  <si>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</si>
  <si>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</si>
  <si>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</si>
  <si>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</si>
  <si>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</si>
  <si>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</si>
  <si>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</si>
  <si>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</si>
  <si>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</si>
  <si>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</si>
  <si>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</si>
  <si>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</si>
  <si>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</si>
  <si>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</si>
  <si>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</si>
  <si>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</si>
  <si>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</si>
  <si>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</si>
  <si>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</si>
  <si>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</si>
  <si>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</si>
  <si>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</si>
  <si>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</si>
  <si>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</si>
  <si>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</si>
  <si>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</si>
  <si>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</si>
  <si>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</si>
  <si>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</si>
  <si>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</si>
  <si>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</si>
  <si>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</si>
  <si>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</si>
  <si>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</si>
  <si>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</si>
  <si>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</si>
  <si>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</si>
  <si>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</si>
  <si>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</si>
  <si>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</si>
  <si>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</si>
  <si>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</si>
  <si>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</si>
  <si>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</si>
  <si>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</si>
  <si>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</si>
  <si>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</si>
  <si>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</si>
  <si>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</si>
  <si>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</si>
  <si>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</si>
  <si>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</si>
  <si>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</si>
  <si>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</si>
  <si>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</si>
  <si>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</si>
  <si>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</si>
  <si>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</si>
  <si>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</si>
  <si>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</si>
  <si>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</si>
  <si>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</si>
  <si>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</si>
  <si>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</si>
  <si>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</si>
  <si>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</si>
  <si>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</si>
  <si>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</si>
  <si>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</si>
  <si>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</si>
  <si>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</si>
  <si>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</si>
  <si>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</si>
  <si>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</si>
  <si>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</si>
  <si>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</si>
  <si>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</si>
  <si>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</si>
  <si>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</si>
  <si>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</si>
  <si>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</si>
  <si>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</si>
  <si>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</si>
  <si>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</si>
  <si>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</si>
  <si>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</si>
  <si>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</si>
  <si>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</si>
  <si>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</si>
  <si>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</si>
  <si>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</si>
  <si>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</si>
  <si>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</si>
  <si>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</si>
  <si>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</si>
  <si>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</si>
  <si>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</si>
  <si>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</si>
  <si>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</si>
  <si>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</si>
  <si>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</si>
  <si>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</si>
  <si>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</si>
  <si>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</si>
  <si>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</si>
  <si>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</si>
  <si>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</si>
  <si>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</si>
  <si>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</si>
  <si>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</si>
  <si>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</si>
  <si>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</si>
  <si>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</si>
  <si>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</si>
  <si>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</si>
  <si>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</si>
  <si>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</si>
  <si>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</si>
  <si>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</si>
  <si>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</si>
  <si>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</si>
  <si>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</si>
  <si>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</si>
  <si>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</si>
  <si>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</si>
  <si>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</si>
  <si>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</si>
  <si>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</si>
  <si>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</si>
  <si>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</si>
  <si>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</si>
  <si>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</si>
  <si>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</si>
  <si>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</si>
  <si>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</si>
  <si>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</si>
  <si>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</si>
  <si>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</si>
  <si>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</si>
  <si>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</si>
  <si>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</si>
  <si>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</si>
  <si>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</si>
  <si>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</si>
  <si>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</si>
  <si>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</si>
  <si>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</si>
  <si>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</si>
  <si>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</si>
  <si>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</si>
  <si>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</si>
  <si>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</si>
  <si>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</si>
  <si>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</si>
  <si>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</si>
  <si>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</si>
  <si>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</si>
  <si>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</si>
  <si>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</si>
  <si>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</si>
  <si>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</si>
  <si>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</si>
  <si>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</si>
  <si>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</si>
  <si>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</si>
  <si>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</si>
  <si>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</si>
  <si>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</si>
  <si>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</si>
  <si>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</si>
  <si>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</si>
  <si>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</si>
  <si>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</si>
  <si>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</si>
  <si>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</si>
  <si>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</si>
  <si>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</si>
  <si>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</si>
  <si>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</si>
  <si>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</si>
  <si>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</si>
  <si>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</si>
  <si>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</si>
  <si>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</si>
  <si>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</si>
  <si>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</si>
  <si>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</si>
  <si>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</si>
  <si>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</si>
  <si>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</si>
  <si>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</si>
  <si>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</si>
  <si>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</si>
  <si>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</si>
  <si>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</si>
  <si>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</si>
  <si>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</si>
  <si>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</si>
  <si>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</si>
  <si>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</si>
  <si>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</si>
  <si>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</si>
  <si>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</si>
  <si>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</si>
  <si>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</si>
  <si>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</si>
  <si>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</si>
  <si>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</si>
  <si>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</si>
  <si>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</si>
  <si>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</si>
  <si>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</si>
  <si>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</si>
  <si>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</si>
  <si>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</si>
  <si>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</si>
  <si>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</si>
  <si>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</si>
  <si>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</si>
  <si>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</si>
  <si>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</si>
  <si>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</si>
  <si>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</si>
  <si>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</si>
  <si>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</si>
  <si>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</si>
  <si>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</si>
  <si>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</si>
  <si>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</si>
  <si>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</si>
  <si>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</si>
  <si>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</si>
  <si>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</si>
  <si>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</si>
  <si>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</si>
  <si>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</si>
  <si>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</si>
  <si>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</si>
  <si>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</si>
  <si>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</si>
  <si>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</si>
  <si>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</si>
  <si>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</si>
  <si>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</si>
  <si>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</si>
  <si>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</si>
  <si>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</si>
  <si>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</si>
  <si>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</si>
  <si>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</si>
  <si>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</si>
  <si>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</si>
  <si>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</si>
  <si>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</si>
  <si>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</si>
  <si>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</si>
  <si>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</si>
  <si>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</si>
  <si>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</si>
  <si>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</si>
  <si>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</si>
  <si>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</si>
  <si>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</si>
  <si>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</si>
  <si>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</si>
  <si>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</si>
  <si>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</si>
  <si>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</si>
  <si>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</si>
  <si>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</si>
  <si>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</si>
  <si>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</si>
  <si>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</si>
  <si>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</si>
  <si>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</si>
  <si>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</si>
  <si>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</si>
  <si>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</si>
  <si>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</si>
  <si>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</si>
  <si>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</si>
  <si>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</si>
  <si>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</si>
  <si>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</si>
  <si>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</si>
  <si>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</si>
  <si>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</si>
  <si>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</si>
  <si>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</si>
  <si>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</si>
  <si>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</si>
  <si>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</si>
  <si>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</si>
  <si>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</si>
  <si>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</si>
  <si>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</si>
  <si>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</si>
  <si>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</si>
  <si>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</si>
  <si>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</si>
  <si>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</si>
  <si>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</si>
  <si>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</si>
  <si>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</si>
  <si>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</si>
  <si>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</si>
  <si>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</si>
  <si>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</si>
  <si>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</si>
  <si>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</si>
  <si>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</si>
  <si>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</si>
  <si>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</si>
  <si>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</si>
  <si>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</si>
  <si>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</si>
  <si>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</si>
  <si>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</si>
  <si>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</si>
  <si>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</si>
  <si>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</si>
  <si>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</si>
  <si>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</si>
  <si>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</si>
  <si>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</si>
  <si>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</si>
  <si>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</si>
  <si>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</si>
  <si>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</si>
  <si>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</si>
  <si>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</si>
  <si>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</si>
  <si>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</si>
  <si>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</si>
  <si>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</si>
  <si>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</si>
  <si>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</si>
  <si>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</si>
  <si>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</si>
  <si>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</si>
  <si>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</si>
  <si>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</si>
  <si>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</si>
  <si>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</si>
  <si>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</si>
  <si>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</si>
  <si>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</si>
  <si>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</si>
  <si>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</si>
  <si>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</si>
  <si>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</si>
  <si>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</si>
  <si>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</si>
  <si>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</si>
  <si>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</si>
  <si>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</si>
  <si>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</si>
  <si>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</si>
  <si>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</si>
  <si>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</si>
  <si>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</si>
  <si>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</si>
  <si>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</si>
  <si>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</si>
  <si>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</si>
  <si>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</si>
  <si>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</si>
  <si>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</si>
  <si>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</si>
  <si>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</si>
  <si>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</si>
  <si>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</si>
  <si>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</si>
  <si>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</si>
  <si>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</si>
  <si>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</si>
  <si>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</si>
  <si>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</si>
  <si>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</si>
  <si>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</si>
  <si>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</si>
  <si>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</si>
  <si>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</si>
  <si>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</si>
  <si>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</si>
  <si>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</si>
  <si>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</si>
  <si>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</si>
  <si>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</si>
  <si>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</si>
  <si>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</si>
  <si>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</si>
  <si>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</si>
  <si>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</si>
  <si>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</si>
  <si>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</si>
  <si>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</si>
  <si>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</si>
  <si>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</si>
  <si>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</si>
  <si>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</si>
  <si>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</si>
  <si>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</si>
  <si>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</si>
  <si>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</si>
  <si>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</si>
  <si>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</si>
  <si>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</si>
  <si>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</si>
  <si>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</si>
  <si>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</si>
  <si>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</si>
  <si>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</si>
  <si>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</si>
  <si>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</si>
  <si>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</si>
  <si>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</si>
  <si>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</si>
  <si>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</si>
  <si>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</si>
  <si>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</si>
  <si>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</si>
  <si>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</si>
  <si>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</si>
  <si>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</si>
  <si>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</si>
  <si>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</si>
  <si>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</si>
  <si>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</si>
  <si>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</si>
  <si>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</si>
  <si>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</si>
  <si>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</si>
  <si>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</si>
  <si>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</si>
  <si>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</si>
  <si>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</si>
  <si>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</si>
  <si>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</si>
  <si>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</si>
  <si>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</si>
  <si>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</si>
  <si>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</si>
  <si>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</si>
  <si>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</si>
  <si>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</si>
  <si>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</si>
  <si>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</si>
  <si>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</si>
  <si>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</si>
  <si>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</si>
  <si>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</si>
  <si>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</si>
  <si>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</si>
  <si>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</si>
  <si>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</si>
  <si>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</si>
  <si>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</si>
  <si>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</si>
  <si>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</si>
  <si>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</si>
  <si>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</si>
  <si>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</si>
  <si>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</si>
  <si>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</si>
  <si>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</si>
  <si>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</si>
  <si>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</si>
  <si>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</si>
  <si>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</si>
  <si>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</si>
  <si>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</si>
  <si>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</si>
  <si>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</si>
  <si>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</si>
  <si>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</si>
  <si>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</si>
  <si>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</si>
  <si>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</si>
  <si>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</si>
  <si>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</si>
  <si>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</si>
  <si>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</si>
  <si>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</si>
  <si>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</si>
  <si>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</si>
  <si>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</si>
  <si>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</si>
  <si>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</si>
  <si>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</si>
  <si>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</si>
  <si>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</si>
  <si>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</si>
  <si>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</si>
  <si>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</si>
  <si>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</si>
  <si>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</si>
  <si>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</si>
  <si>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</si>
  <si>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</si>
  <si>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</si>
  <si>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</si>
  <si>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</si>
  <si>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</si>
  <si>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</si>
  <si>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</si>
  <si>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</si>
  <si>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</si>
  <si>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</si>
  <si>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</si>
  <si>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</si>
  <si>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</si>
  <si>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</si>
  <si>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</si>
  <si>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</si>
  <si>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</si>
  <si>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</si>
  <si>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</si>
  <si>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</si>
  <si>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</si>
  <si>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</si>
  <si>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</si>
  <si>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</si>
  <si>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</si>
  <si>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</si>
  <si>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</si>
  <si>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</si>
  <si>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</si>
  <si>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</si>
  <si>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</si>
  <si>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</si>
  <si>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</si>
  <si>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</si>
  <si>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</si>
  <si>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</si>
  <si>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</si>
  <si>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</si>
  <si>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</si>
  <si>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</si>
  <si>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</si>
  <si>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</si>
  <si>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</si>
  <si>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</si>
  <si>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</si>
  <si>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</si>
  <si>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</si>
  <si>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</si>
  <si>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</si>
  <si>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</si>
  <si>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</si>
  <si>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</si>
  <si>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</si>
  <si>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</si>
  <si>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</si>
  <si>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</si>
  <si>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</si>
  <si>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</si>
  <si>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</si>
  <si>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</si>
  <si>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</si>
  <si>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</si>
  <si>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</si>
  <si>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</si>
  <si>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</si>
  <si>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</si>
  <si>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</si>
  <si>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</si>
  <si>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</si>
  <si>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</si>
  <si>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</si>
  <si>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</si>
  <si>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</si>
  <si>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</si>
  <si>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</si>
  <si>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</si>
  <si>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</si>
  <si>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</si>
  <si>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</si>
  <si>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</si>
  <si>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</si>
  <si>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</si>
  <si>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</si>
  <si>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</si>
  <si>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</si>
  <si>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</si>
  <si>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</si>
  <si>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</si>
  <si>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</si>
  <si>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</si>
  <si>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</si>
  <si>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</si>
  <si>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</si>
  <si>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</si>
  <si>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</si>
  <si>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</si>
  <si>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</si>
  <si>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</si>
  <si>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</si>
  <si>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</si>
  <si>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</si>
  <si>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</si>
  <si>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</si>
  <si>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</si>
  <si>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</si>
  <si>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</si>
  <si>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</si>
  <si>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</si>
  <si>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</si>
  <si>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</si>
  <si>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</si>
  <si>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</si>
  <si>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</si>
  <si>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</si>
  <si>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</si>
  <si>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</si>
  <si>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</si>
  <si>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</si>
  <si>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</si>
  <si>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</si>
  <si>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</si>
  <si>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</si>
  <si>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</si>
  <si>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</si>
  <si>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</si>
  <si>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</si>
  <si>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</si>
  <si>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</si>
  <si>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</si>
  <si>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</si>
  <si>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</si>
  <si>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</si>
  <si>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</si>
  <si>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</si>
  <si>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</si>
  <si>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</si>
  <si>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</si>
  <si>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</si>
  <si>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</si>
  <si>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</si>
  <si>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</si>
  <si>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</si>
  <si>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</si>
  <si>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</si>
  <si>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</si>
  <si>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</si>
  <si>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</si>
  <si>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</si>
  <si>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</si>
  <si>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</si>
  <si>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</si>
  <si>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</si>
  <si>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</si>
  <si>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</si>
  <si>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</si>
  <si>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</si>
  <si>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</si>
  <si>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</si>
  <si>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</si>
  <si>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</si>
  <si>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</si>
  <si>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</si>
  <si>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</si>
  <si>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</si>
  <si>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</si>
  <si>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</si>
  <si>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</si>
  <si>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</si>
  <si>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</si>
  <si>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</si>
  <si>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</si>
  <si>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</si>
  <si>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</si>
  <si>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</si>
  <si>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</si>
  <si>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</si>
  <si>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</si>
  <si>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</si>
  <si>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</si>
  <si>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</si>
  <si>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</si>
  <si>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</si>
  <si>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</si>
  <si>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</si>
  <si>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</si>
  <si>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</si>
  <si>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</si>
  <si>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</si>
  <si>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</si>
  <si>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</si>
  <si>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</si>
  <si>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</si>
  <si>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</si>
  <si>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</si>
  <si>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</si>
  <si>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</si>
  <si>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</si>
  <si>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</si>
  <si>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</si>
  <si>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</si>
  <si>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</si>
  <si>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</si>
  <si>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</si>
  <si>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</si>
  <si>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</si>
  <si>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</si>
  <si>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</si>
  <si>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</si>
  <si>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</si>
  <si>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</si>
  <si>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</si>
  <si>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</si>
  <si>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</si>
  <si>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</si>
  <si>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</si>
  <si>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</si>
  <si>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</si>
  <si>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</si>
  <si>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</si>
  <si>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</si>
  <si>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</si>
  <si>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</si>
  <si>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</si>
  <si>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</si>
  <si>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</si>
  <si>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</si>
  <si>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</si>
  <si>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</si>
  <si>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</si>
  <si>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</si>
  <si>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</si>
  <si>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</si>
  <si>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</si>
  <si>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</si>
  <si>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</si>
  <si>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</si>
  <si>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</si>
  <si>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</si>
  <si>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</si>
  <si>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</si>
  <si>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</si>
  <si>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</si>
  <si>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</si>
  <si>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</si>
  <si>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</si>
  <si>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</si>
  <si>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</si>
  <si>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</si>
  <si>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</si>
  <si>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</si>
  <si>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</si>
  <si>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</si>
  <si>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</si>
  <si>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</si>
  <si>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</si>
  <si>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</si>
  <si>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</si>
  <si>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</si>
  <si>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</si>
  <si>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</si>
  <si>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</si>
  <si>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</si>
  <si>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</si>
  <si>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</si>
  <si>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</si>
  <si>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</si>
  <si>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</si>
  <si>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</si>
  <si>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</si>
  <si>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</si>
  <si>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</si>
  <si>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</si>
  <si>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</si>
  <si>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</si>
  <si>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</si>
  <si>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</si>
  <si>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</si>
  <si>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</si>
  <si>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</si>
  <si>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</si>
  <si>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</si>
  <si>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</si>
  <si>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</si>
  <si>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</si>
  <si>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</si>
  <si>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</si>
  <si>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</si>
  <si>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</si>
  <si>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</si>
  <si>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</si>
  <si>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</si>
  <si>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</si>
  <si>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</si>
  <si>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</si>
  <si>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</si>
  <si>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</si>
  <si>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</si>
  <si>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</si>
  <si>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</si>
  <si>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</si>
  <si>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</si>
  <si>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</si>
  <si>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</si>
  <si>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</si>
  <si>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</si>
  <si>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</si>
  <si>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</si>
  <si>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</si>
  <si>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</si>
  <si>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</si>
  <si>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</si>
  <si>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</si>
  <si>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</si>
  <si>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</si>
  <si>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</si>
  <si>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</si>
  <si>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</si>
  <si>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</si>
  <si>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</si>
  <si>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</si>
  <si>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</si>
  <si>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</si>
  <si>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</si>
  <si>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</si>
  <si>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</si>
  <si>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</si>
  <si>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</si>
  <si>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</si>
  <si>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</si>
  <si>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</si>
  <si>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</si>
  <si>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</si>
  <si>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</si>
  <si>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</si>
  <si>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</si>
  <si>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</si>
  <si>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</si>
  <si>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</si>
  <si>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</si>
  <si>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</si>
  <si>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</si>
  <si>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</si>
  <si>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</si>
  <si>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</si>
  <si>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</si>
  <si>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</si>
  <si>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</si>
  <si>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</si>
  <si>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</si>
  <si>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</si>
  <si>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</si>
  <si>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</si>
  <si>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</si>
  <si>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</si>
  <si>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</si>
  <si>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</si>
  <si>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</si>
  <si>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</si>
  <si>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</si>
  <si>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</si>
  <si>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</si>
  <si>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</si>
  <si>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</si>
  <si>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</si>
  <si>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</si>
  <si>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</si>
  <si>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</si>
  <si>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</si>
  <si>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</si>
  <si>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</si>
  <si>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</si>
  <si>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</si>
  <si>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</si>
  <si>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</si>
  <si>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</si>
  <si>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</si>
  <si>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</si>
  <si>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</si>
  <si>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</si>
  <si>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</si>
  <si>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</si>
  <si>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</si>
  <si>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</si>
  <si>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</si>
  <si>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</si>
  <si>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</si>
  <si>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</si>
  <si>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</si>
  <si>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</si>
  <si>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</si>
  <si>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</si>
  <si>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</si>
  <si>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</si>
  <si>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</si>
  <si>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</si>
  <si>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</si>
  <si>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</si>
  <si>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</si>
  <si>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</si>
  <si>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</si>
  <si>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</si>
  <si>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</si>
  <si>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</si>
  <si>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</si>
  <si>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</si>
  <si>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</si>
  <si>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</si>
  <si>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</si>
  <si>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</si>
  <si>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</si>
  <si>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</si>
  <si>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</si>
  <si>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</si>
  <si>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</si>
  <si>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</si>
  <si>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</si>
  <si>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</si>
  <si>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</si>
  <si>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</si>
  <si>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</si>
  <si>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</si>
  <si>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</si>
  <si>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</si>
  <si>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</si>
  <si>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</si>
  <si>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</si>
  <si>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</si>
  <si>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</si>
  <si>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</si>
  <si>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</si>
  <si>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</si>
  <si>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</si>
  <si>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</si>
  <si>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</si>
  <si>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</si>
  <si>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</si>
  <si>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</si>
  <si>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</si>
  <si>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</si>
  <si>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</si>
  <si>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</si>
  <si>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</si>
  <si>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</si>
  <si>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</si>
  <si>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</si>
  <si>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</si>
  <si>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</si>
  <si>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</si>
  <si>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</si>
  <si>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</si>
  <si>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</si>
  <si>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</si>
  <si>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</si>
  <si>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</si>
  <si>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</si>
  <si>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</si>
  <si>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</si>
  <si>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</si>
  <si>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</si>
  <si>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</si>
  <si>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</si>
  <si>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</si>
  <si>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</si>
  <si>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</si>
  <si>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</si>
  <si>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</si>
  <si>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</si>
  <si>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</si>
  <si>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</si>
  <si>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</si>
  <si>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</si>
  <si>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</si>
  <si>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</si>
  <si>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</si>
  <si>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</si>
  <si>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</si>
  <si>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</si>
  <si>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</si>
  <si>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</si>
  <si>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</si>
  <si>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</si>
  <si>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</si>
  <si>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</si>
  <si>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</si>
  <si>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</si>
  <si>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</si>
  <si>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</si>
  <si>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</si>
  <si>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</si>
  <si>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</si>
  <si>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</si>
  <si>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</si>
  <si>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</si>
  <si>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</si>
  <si>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</si>
  <si>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</si>
  <si>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</si>
  <si>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</si>
  <si>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</si>
  <si>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</si>
  <si>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</si>
  <si>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</si>
  <si>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</si>
  <si>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</si>
  <si>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</si>
  <si>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</si>
  <si>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</si>
  <si>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</si>
  <si>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</si>
  <si>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</si>
  <si>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</si>
  <si>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</si>
  <si>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</si>
  <si>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</si>
  <si>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</si>
  <si>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</si>
  <si>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</si>
  <si>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</si>
  <si>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</si>
  <si>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</si>
  <si>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</si>
  <si>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</si>
  <si>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</si>
  <si>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</si>
  <si>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</si>
  <si>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</si>
  <si>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</si>
  <si>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</si>
  <si>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</si>
  <si>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</si>
  <si>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</si>
  <si>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</si>
  <si>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</si>
  <si>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</si>
  <si>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</si>
  <si>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</si>
  <si>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</si>
  <si>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</si>
  <si>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</si>
  <si>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</si>
  <si>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</si>
  <si>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</si>
  <si>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</si>
  <si>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</si>
  <si>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</si>
  <si>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</si>
  <si>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</si>
  <si>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</si>
  <si>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</si>
  <si>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</si>
  <si>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</si>
  <si>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</si>
  <si>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</si>
  <si>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</si>
  <si>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</si>
  <si>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</si>
  <si>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</si>
  <si>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</si>
  <si>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</si>
  <si>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</si>
  <si>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</si>
  <si>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</si>
  <si>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</si>
  <si>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</si>
  <si>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</si>
  <si>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</si>
  <si>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</si>
  <si>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</si>
  <si>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</si>
  <si>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</si>
  <si>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</si>
  <si>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</si>
  <si>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</si>
  <si>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</si>
  <si>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</si>
  <si>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</si>
  <si>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</si>
  <si>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</si>
  <si>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</si>
  <si>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</si>
  <si>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</si>
  <si>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</si>
  <si>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</si>
  <si>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</si>
  <si>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</si>
  <si>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</si>
  <si>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</si>
  <si>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</si>
  <si>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</si>
  <si>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</si>
  <si>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</si>
  <si>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</si>
  <si>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</si>
  <si>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</si>
  <si>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</si>
  <si>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</si>
  <si>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</si>
  <si>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</si>
  <si>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</si>
  <si>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</si>
  <si>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</si>
  <si>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</si>
  <si>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</si>
  <si>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</si>
  <si>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</si>
  <si>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</si>
  <si>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</si>
  <si>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</si>
  <si>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</si>
  <si>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</si>
  <si>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</si>
  <si>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</si>
  <si>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</si>
  <si>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</si>
  <si>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</si>
  <si>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</si>
  <si>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</si>
  <si>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</si>
  <si>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</si>
  <si>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</si>
  <si>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</si>
  <si>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</si>
  <si>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</si>
  <si>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</si>
  <si>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</si>
  <si>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</si>
  <si>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</si>
  <si>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</si>
  <si>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</si>
  <si>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</si>
  <si>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</si>
  <si>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</si>
  <si>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</si>
  <si>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</si>
  <si>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</si>
  <si>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</si>
  <si>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</si>
  <si>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</si>
  <si>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</si>
  <si>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</si>
  <si>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</si>
  <si>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</si>
  <si>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</si>
  <si>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</si>
  <si>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</si>
  <si>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</si>
  <si>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</si>
  <si>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</si>
  <si>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</si>
  <si>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</si>
  <si>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</si>
  <si>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</si>
  <si>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</si>
  <si>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</si>
  <si>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</si>
  <si>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</si>
  <si>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</si>
  <si>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</si>
  <si>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</si>
  <si>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</si>
  <si>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</si>
  <si>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</si>
  <si>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</si>
  <si>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</si>
  <si>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</si>
  <si>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</si>
  <si>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</si>
  <si>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</si>
  <si>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</si>
  <si>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</si>
  <si>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</si>
  <si>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</si>
  <si>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</si>
  <si>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</si>
  <si>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</si>
  <si>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</si>
  <si>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</si>
  <si>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</si>
  <si>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</si>
  <si>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</si>
  <si>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</si>
  <si>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</si>
  <si>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</si>
  <si>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</si>
  <si>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</si>
  <si>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</si>
  <si>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</si>
  <si>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</si>
  <si>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</si>
  <si>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</si>
  <si>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</si>
  <si>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</si>
  <si>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</si>
  <si>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</si>
  <si>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</si>
  <si>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</si>
  <si>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</si>
  <si>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</si>
  <si>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</si>
  <si>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</si>
  <si>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</si>
  <si>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</si>
  <si>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</si>
  <si>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</si>
  <si>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</si>
  <si>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</si>
  <si>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</si>
  <si>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</si>
  <si>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</si>
  <si>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</si>
  <si>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</si>
  <si>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</si>
  <si>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</si>
  <si>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</si>
  <si>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</si>
  <si>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</si>
  <si>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</si>
  <si>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</si>
  <si>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</si>
  <si>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</si>
  <si>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</si>
  <si>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</si>
  <si>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</si>
  <si>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</si>
  <si>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</si>
  <si>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</si>
  <si>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</si>
  <si>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</si>
  <si>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</si>
  <si>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</si>
  <si>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</si>
  <si>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</si>
  <si>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</si>
  <si>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</si>
  <si>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</si>
  <si>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</si>
  <si>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</si>
  <si>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</si>
  <si>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</si>
  <si>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</si>
  <si>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</si>
  <si>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</si>
  <si>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</si>
  <si>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</si>
  <si>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</si>
  <si>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</si>
  <si>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</si>
  <si>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</si>
  <si>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</si>
  <si>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</si>
  <si>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</si>
  <si>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</si>
  <si>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</si>
  <si>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</si>
  <si>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</si>
  <si>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</si>
  <si>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</si>
  <si>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</si>
  <si>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</si>
  <si>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</si>
  <si>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</si>
  <si>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</si>
  <si>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</si>
  <si>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</si>
  <si>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</si>
  <si>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</si>
  <si>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</si>
  <si>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</si>
  <si>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</si>
  <si>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</si>
  <si>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</si>
  <si>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</si>
  <si>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</si>
  <si>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</si>
  <si>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</si>
  <si>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</si>
  <si>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</si>
  <si>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</si>
  <si>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</si>
  <si>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</si>
  <si>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</si>
  <si>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</si>
  <si>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</si>
  <si>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</si>
  <si>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</si>
  <si>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</si>
  <si>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</si>
  <si>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</si>
  <si>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</si>
  <si>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</si>
  <si>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</si>
  <si>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</si>
  <si>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</si>
  <si>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</si>
  <si>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</si>
  <si>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</si>
  <si>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</si>
  <si>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</si>
  <si>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</si>
  <si>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</si>
  <si>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</si>
  <si>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</si>
  <si>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</si>
  <si>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</si>
  <si>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</si>
  <si>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</si>
  <si>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</si>
  <si>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</si>
  <si>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</si>
  <si>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</si>
  <si>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</si>
  <si>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</si>
  <si>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</si>
  <si>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</si>
  <si>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</si>
  <si>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</si>
  <si>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</si>
  <si>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</si>
  <si>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</si>
  <si>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</si>
  <si>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</si>
  <si>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</si>
  <si>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</si>
  <si>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</si>
  <si>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</si>
  <si>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</si>
  <si>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</si>
  <si>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</si>
  <si>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</si>
  <si>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</si>
  <si>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</si>
  <si>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</si>
  <si>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</si>
  <si>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</si>
  <si>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</si>
  <si>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</si>
  <si>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</si>
  <si>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</si>
  <si>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</si>
  <si>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</si>
  <si>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</si>
  <si>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</si>
  <si>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</si>
  <si>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</si>
  <si>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</si>
  <si>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</si>
  <si>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</si>
  <si>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</si>
  <si>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</si>
  <si>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</si>
  <si>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</si>
  <si>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</si>
  <si>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</si>
  <si>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</si>
  <si>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</si>
  <si>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</si>
  <si>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</si>
  <si>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</si>
  <si>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</si>
  <si>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</si>
  <si>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</si>
  <si>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</si>
  <si>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</si>
  <si>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</si>
  <si>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</si>
  <si>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</si>
  <si>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</si>
  <si>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</si>
  <si>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</si>
  <si>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</si>
  <si>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</si>
  <si>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</si>
  <si>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</si>
  <si>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</si>
  <si>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</si>
  <si>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</si>
  <si>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</si>
  <si>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</si>
  <si>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</si>
  <si>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</si>
  <si>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</si>
  <si>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</si>
  <si>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</si>
  <si>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</si>
  <si>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</si>
  <si>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</si>
  <si>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</si>
  <si>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</si>
  <si>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</si>
  <si>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</si>
  <si>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</si>
  <si>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</si>
  <si>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</si>
  <si>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</si>
  <si>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</si>
  <si>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</si>
  <si>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</si>
  <si>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</si>
  <si>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</si>
  <si>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</si>
  <si>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</si>
  <si>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</si>
  <si>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</si>
  <si>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</si>
  <si>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</si>
  <si>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</si>
  <si>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</si>
  <si>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</si>
  <si>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</si>
  <si>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</si>
  <si>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</si>
  <si>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</si>
  <si>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</si>
  <si>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</si>
  <si>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</si>
  <si>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</si>
  <si>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</si>
  <si>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</si>
  <si>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</si>
  <si>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</si>
  <si>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</si>
  <si>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</si>
  <si>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</si>
  <si>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</si>
  <si>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</si>
  <si>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</si>
  <si>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</si>
  <si>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</si>
  <si>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</si>
  <si>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</si>
  <si>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</si>
  <si>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</si>
  <si>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</si>
  <si>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</si>
  <si>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</si>
  <si>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</si>
  <si>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</si>
  <si>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</si>
  <si>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</si>
  <si>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</si>
  <si>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</si>
  <si>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</si>
  <si>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</si>
  <si>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</si>
  <si>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</si>
  <si>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</si>
  <si>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</si>
  <si>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</si>
  <si>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</si>
  <si>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</si>
  <si>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</si>
  <si>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</si>
  <si>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</si>
  <si>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</si>
  <si>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</si>
  <si>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</si>
  <si>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</si>
  <si>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</si>
  <si>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</si>
  <si>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</si>
  <si>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</si>
  <si>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</si>
  <si>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</si>
  <si>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</si>
  <si>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</si>
  <si>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</si>
  <si>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</si>
  <si>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</si>
  <si>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</si>
  <si>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</si>
  <si>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</si>
  <si>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</si>
  <si>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</si>
  <si>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</si>
  <si>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</si>
  <si>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</si>
  <si>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</si>
  <si>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</si>
  <si>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</si>
  <si>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</si>
  <si>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</si>
  <si>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</si>
  <si>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</si>
  <si>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</si>
  <si>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</si>
  <si>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</si>
  <si>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</si>
  <si>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</si>
  <si>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</si>
  <si>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</si>
  <si>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</si>
  <si>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</si>
  <si>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</si>
  <si>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</si>
  <si>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</si>
  <si>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</si>
  <si>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</si>
  <si>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</si>
  <si>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</si>
  <si>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</si>
  <si>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</si>
  <si>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</si>
  <si>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</si>
  <si>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</si>
  <si>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</si>
  <si>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</si>
  <si>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</si>
  <si>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</si>
  <si>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</si>
  <si>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</si>
  <si>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</si>
  <si>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</si>
  <si>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</si>
  <si>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</si>
  <si>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</si>
  <si>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</si>
  <si>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</si>
  <si>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</si>
  <si>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</si>
  <si>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</si>
  <si>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</si>
  <si>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</si>
  <si>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</si>
  <si>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</si>
  <si>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</si>
  <si>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</si>
  <si>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</si>
  <si>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</si>
  <si>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</si>
  <si>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</si>
  <si>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</si>
  <si>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</si>
  <si>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</si>
  <si>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</si>
  <si>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</si>
  <si>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</si>
  <si>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</si>
  <si>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</si>
  <si>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</si>
  <si>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</si>
  <si>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</si>
  <si>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</si>
  <si>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</si>
  <si>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</si>
  <si>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</si>
  <si>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</si>
  <si>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</si>
  <si>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</si>
  <si>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</si>
  <si>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</si>
  <si>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</si>
  <si>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</si>
  <si>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</si>
  <si>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</si>
  <si>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</si>
  <si>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</si>
  <si>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</si>
  <si>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</si>
  <si>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</si>
  <si>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</si>
  <si>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</si>
  <si>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</si>
  <si>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</si>
  <si>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</si>
  <si>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</si>
  <si>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</si>
  <si>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</si>
  <si>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</si>
  <si>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</si>
  <si>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</si>
  <si>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</si>
  <si>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</si>
  <si>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</si>
  <si>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</si>
  <si>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</si>
  <si>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</si>
  <si>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</si>
  <si>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</si>
  <si>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</si>
  <si>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</si>
  <si>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</si>
  <si>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</si>
  <si>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</si>
  <si>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</si>
  <si>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</si>
  <si>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</si>
  <si>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</si>
  <si>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</si>
  <si>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</si>
  <si>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</si>
  <si>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</si>
  <si>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</si>
  <si>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</si>
  <si>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</si>
  <si>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</si>
  <si>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</si>
  <si>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</si>
  <si>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</si>
  <si>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</si>
  <si>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</si>
  <si>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</si>
  <si>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</si>
  <si>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</si>
  <si>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</si>
  <si>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</si>
  <si>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</si>
  <si>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</si>
  <si>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</si>
  <si>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</si>
  <si>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</si>
  <si>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</si>
  <si>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</si>
  <si>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</si>
  <si>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</si>
  <si>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</si>
  <si>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</si>
  <si>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</si>
  <si>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</si>
  <si>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</si>
  <si>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</si>
  <si>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</si>
  <si>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</si>
  <si>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</si>
  <si>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</si>
  <si>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</si>
  <si>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</si>
  <si>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</si>
  <si>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</si>
  <si>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</si>
  <si>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</si>
  <si>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</si>
  <si>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</si>
  <si>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</si>
  <si>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</si>
  <si>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</si>
  <si>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</si>
  <si>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</si>
  <si>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</si>
  <si>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</si>
  <si>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</si>
  <si>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</si>
  <si>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</si>
  <si>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</si>
  <si>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</si>
  <si>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</si>
  <si>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</si>
  <si>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</si>
  <si>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</si>
  <si>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</si>
  <si>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</si>
  <si>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</si>
  <si>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</si>
  <si>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</si>
  <si>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</si>
  <si>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</si>
  <si>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</si>
  <si>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</si>
  <si>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</si>
  <si>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</si>
  <si>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</si>
  <si>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</si>
  <si>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</si>
  <si>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</si>
  <si>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</si>
  <si>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</si>
  <si>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</si>
  <si>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</si>
  <si>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</si>
  <si>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</si>
  <si>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</si>
  <si>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</si>
  <si>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</si>
  <si>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</si>
  <si>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</si>
  <si>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</si>
  <si>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</si>
  <si>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</si>
  <si>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</si>
  <si>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</si>
  <si>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</si>
  <si>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</si>
  <si>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</si>
  <si>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</si>
  <si>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</si>
  <si>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</si>
  <si>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</si>
  <si>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</si>
  <si>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</si>
  <si>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</si>
  <si>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</si>
  <si>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</si>
  <si>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</si>
  <si>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</si>
  <si>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</si>
  <si>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</si>
  <si>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</si>
  <si>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</si>
  <si>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</si>
  <si>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</si>
  <si>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</si>
  <si>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</si>
  <si>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</si>
  <si>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</si>
  <si>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</si>
  <si>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</si>
  <si>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</si>
  <si>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</si>
  <si>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</si>
  <si>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</si>
  <si>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</si>
  <si>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</si>
  <si>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</si>
  <si>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</si>
  <si>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</si>
  <si>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</si>
  <si>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</si>
  <si>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</si>
  <si>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</si>
  <si>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</si>
  <si>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</si>
  <si>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</si>
  <si>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</si>
  <si>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</si>
  <si>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</si>
  <si>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</si>
  <si>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</si>
  <si>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</si>
  <si>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</si>
  <si>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</si>
  <si>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</si>
  <si>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</si>
  <si>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</si>
  <si>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</si>
  <si>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</si>
  <si>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</si>
  <si>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</si>
  <si>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</si>
  <si>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</si>
  <si>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</si>
  <si>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</si>
  <si>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</si>
  <si>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</si>
  <si>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</si>
  <si>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</si>
  <si>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</si>
  <si>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</si>
  <si>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</si>
  <si>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</si>
  <si>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</si>
  <si>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</si>
  <si>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</si>
  <si>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</si>
  <si>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</si>
  <si>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</si>
  <si>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</si>
  <si>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</si>
  <si>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</si>
  <si>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</si>
  <si>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</si>
  <si>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</si>
  <si>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</si>
  <si>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</si>
  <si>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</si>
  <si>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</si>
  <si>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</si>
  <si>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</si>
  <si>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</si>
  <si>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</si>
  <si>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</si>
  <si>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</si>
  <si>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</si>
  <si>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</si>
  <si>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</si>
  <si>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</si>
  <si>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</si>
  <si>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</si>
  <si>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</si>
  <si>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</si>
  <si>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</si>
  <si>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</si>
  <si>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</si>
  <si>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</si>
  <si>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</si>
  <si>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</si>
  <si>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</si>
  <si>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</si>
  <si>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</si>
  <si>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</si>
  <si>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</si>
  <si>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</si>
  <si>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</si>
  <si>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</si>
  <si>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</si>
  <si>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</si>
  <si>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</si>
  <si>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</si>
  <si>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</si>
  <si>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</si>
  <si>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</si>
  <si>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</si>
  <si>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</si>
  <si>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</si>
  <si>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</si>
  <si>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</si>
  <si>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</si>
  <si>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</si>
  <si>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</si>
  <si>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</si>
  <si>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</si>
  <si>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</si>
  <si>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</si>
  <si>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</si>
  <si>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</si>
  <si>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</si>
  <si>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</si>
  <si>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</si>
  <si>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</si>
  <si>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</si>
  <si>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</si>
  <si>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</si>
  <si>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</si>
  <si>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</si>
  <si>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</si>
  <si>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</si>
  <si>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</si>
  <si>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</si>
  <si>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</si>
  <si>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</si>
  <si>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</si>
  <si>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</si>
  <si>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</si>
  <si>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</si>
  <si>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</si>
  <si>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</si>
  <si>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</si>
  <si>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</si>
  <si>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</si>
  <si>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</si>
  <si>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</si>
  <si>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</si>
  <si>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</si>
  <si>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</si>
  <si>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</si>
  <si>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</si>
  <si>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</si>
  <si>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</si>
  <si>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</si>
  <si>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</si>
  <si>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</si>
  <si>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</si>
  <si>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</si>
  <si>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</si>
  <si>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</si>
  <si>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</si>
  <si>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</si>
  <si>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</si>
  <si>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</si>
  <si>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</si>
  <si>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</si>
  <si>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</si>
  <si>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</si>
  <si>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</si>
  <si>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</si>
  <si>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</si>
  <si>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</si>
  <si>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</si>
  <si>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</si>
  <si>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</si>
  <si>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</si>
  <si>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</si>
  <si>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</si>
  <si>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</si>
  <si>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</si>
  <si>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</si>
  <si>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</si>
  <si>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</si>
  <si>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</si>
  <si>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</si>
  <si>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</si>
  <si>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</si>
  <si>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</si>
  <si>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</si>
  <si>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</si>
  <si>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</si>
  <si>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</si>
  <si>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</si>
  <si>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</si>
  <si>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</si>
  <si>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</si>
  <si>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</si>
  <si>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</si>
  <si>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</si>
  <si>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</si>
  <si>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</si>
  <si>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</si>
  <si>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</si>
  <si>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</si>
  <si>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</si>
  <si>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</si>
  <si>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</si>
  <si>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</si>
  <si>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</si>
  <si>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</si>
  <si>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</si>
  <si>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</si>
  <si>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</si>
  <si>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</si>
  <si>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</si>
  <si>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</si>
  <si>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</si>
  <si>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</si>
  <si>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</si>
  <si>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</si>
  <si>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</si>
  <si>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</si>
  <si>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</si>
  <si>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</si>
  <si>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</si>
  <si>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</si>
  <si>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</si>
  <si>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</si>
  <si>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</si>
  <si>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</si>
  <si>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</si>
  <si>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</si>
  <si>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</si>
  <si>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</si>
  <si>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</si>
  <si>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</si>
  <si>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</si>
  <si>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</si>
  <si>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</si>
  <si>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</si>
  <si>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</si>
  <si>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</si>
  <si>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</si>
  <si>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</si>
  <si>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</si>
  <si>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</si>
  <si>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</si>
  <si>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</si>
  <si>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</si>
  <si>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</si>
  <si>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</si>
  <si>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</si>
  <si>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</si>
  <si>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</si>
  <si>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</si>
  <si>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</si>
  <si>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</si>
  <si>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</si>
  <si>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</si>
  <si>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</si>
  <si>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</si>
  <si>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</si>
  <si>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</si>
  <si>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</si>
  <si>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</si>
  <si>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</si>
  <si>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</si>
  <si>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</si>
  <si>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</si>
  <si>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</si>
  <si>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</si>
  <si>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</si>
  <si>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</si>
  <si>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</si>
  <si>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</si>
  <si>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</si>
  <si>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</si>
  <si>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</si>
  <si>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</si>
  <si>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</si>
  <si>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</si>
  <si>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</si>
  <si>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</si>
  <si>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</si>
  <si>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</si>
  <si>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</si>
  <si>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</si>
  <si>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</si>
  <si>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</si>
  <si>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</si>
  <si>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</si>
  <si>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</si>
  <si>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</si>
  <si>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</si>
  <si>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</si>
  <si>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</si>
  <si>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</si>
  <si>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</si>
  <si>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</si>
  <si>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</si>
  <si>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</si>
  <si>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</si>
  <si>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</si>
  <si>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</si>
  <si>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</si>
  <si>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</si>
  <si>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</si>
  <si>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</si>
  <si>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</si>
  <si>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</si>
  <si>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</si>
  <si>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</si>
  <si>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</si>
  <si>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</si>
  <si>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</si>
  <si>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</si>
  <si>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</si>
  <si>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</si>
  <si>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</si>
  <si>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</si>
  <si>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</si>
  <si>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</si>
  <si>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</si>
  <si>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</si>
  <si>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</si>
  <si>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</si>
  <si>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</si>
  <si>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</si>
  <si>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</si>
  <si>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</si>
  <si>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</si>
  <si>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</si>
  <si>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</si>
  <si>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</si>
  <si>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</si>
  <si>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</si>
  <si>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</si>
  <si>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</si>
  <si>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</si>
  <si>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</si>
  <si>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</si>
  <si>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</si>
  <si>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</si>
  <si>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</si>
  <si>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</si>
  <si>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</si>
  <si>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</si>
  <si>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</si>
  <si>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</si>
  <si>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</si>
  <si>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</si>
  <si>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</si>
  <si>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</si>
  <si>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</si>
  <si>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</si>
  <si>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</si>
  <si>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</si>
  <si>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</si>
  <si>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</si>
  <si>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</si>
  <si>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</si>
  <si>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</si>
  <si>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</si>
  <si>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</si>
  <si>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</si>
  <si>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</si>
  <si>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</si>
  <si>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</si>
  <si>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</si>
  <si>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</si>
  <si>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</si>
  <si>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</si>
  <si>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</si>
  <si>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</si>
  <si>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</si>
  <si>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</si>
  <si>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</si>
  <si>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</si>
  <si>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</si>
  <si>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</si>
  <si>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</si>
  <si>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</si>
  <si>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</si>
  <si>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</si>
  <si>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</si>
  <si>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</si>
  <si>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</si>
  <si>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</si>
  <si>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</si>
  <si>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</si>
  <si>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</si>
  <si>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</si>
  <si>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</si>
  <si>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</si>
  <si>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</si>
  <si>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</si>
  <si>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</si>
  <si>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</si>
  <si>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</si>
  <si>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</si>
  <si>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</si>
  <si>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</si>
  <si>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</si>
  <si>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</si>
  <si>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</si>
  <si>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</si>
  <si>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</si>
  <si>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</si>
  <si>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</si>
  <si>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</si>
  <si>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</si>
  <si>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</si>
  <si>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</si>
  <si>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</si>
  <si>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</si>
  <si>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</si>
  <si>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</si>
  <si>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</si>
  <si>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</si>
  <si>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</si>
  <si>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</si>
  <si>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</si>
  <si>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</si>
  <si>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</si>
  <si>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</si>
  <si>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</si>
  <si>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</si>
  <si>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</si>
  <si>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</si>
  <si>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</si>
  <si>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</si>
  <si>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</si>
  <si>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</si>
  <si>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</si>
  <si>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</si>
  <si>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</si>
  <si>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</si>
  <si>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</si>
  <si>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</si>
  <si>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</si>
  <si>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</si>
  <si>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</si>
  <si>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</si>
  <si>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</si>
  <si>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</si>
  <si>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</si>
  <si>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</si>
  <si>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</si>
  <si>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</si>
  <si>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</si>
  <si>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</si>
  <si>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</si>
  <si>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</si>
  <si>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</si>
  <si>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</si>
  <si>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</si>
  <si>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</si>
  <si>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</si>
  <si>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</si>
  <si>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</si>
  <si>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</si>
  <si>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</si>
  <si>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</si>
  <si>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</si>
  <si>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</si>
  <si>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</si>
  <si>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</si>
  <si>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</si>
  <si>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</si>
  <si>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</si>
  <si>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</si>
  <si>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</si>
  <si>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</si>
  <si>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</si>
  <si>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</si>
  <si>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</si>
  <si>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</si>
  <si>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</si>
  <si>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</si>
  <si>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</si>
  <si>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</si>
  <si>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</si>
  <si>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</si>
  <si>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</si>
  <si>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</si>
  <si>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</si>
  <si>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</si>
  <si>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</si>
  <si>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</si>
  <si>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</si>
  <si>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</si>
  <si>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</si>
  <si>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</si>
  <si>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</si>
  <si>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</si>
  <si>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</si>
  <si>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</si>
  <si>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</si>
  <si>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</si>
  <si>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</si>
  <si>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</si>
  <si>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</si>
  <si>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</si>
  <si>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</si>
  <si>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</si>
  <si>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</si>
  <si>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</si>
  <si>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</si>
  <si>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</si>
  <si>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</si>
  <si>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</si>
  <si>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</si>
  <si>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</si>
  <si>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</si>
  <si>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</si>
  <si>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</si>
  <si>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</si>
  <si>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</si>
  <si>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</si>
  <si>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</si>
  <si>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</si>
  <si>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</si>
  <si>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</si>
  <si>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</si>
  <si>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</si>
  <si>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</si>
  <si>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</si>
  <si>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</si>
  <si>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</si>
  <si>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</si>
  <si>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</si>
  <si>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</si>
  <si>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</si>
  <si>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</si>
  <si>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</si>
  <si>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</si>
  <si>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</si>
  <si>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</si>
  <si>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</si>
  <si>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</si>
  <si>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</si>
  <si>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</si>
  <si>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</si>
  <si>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</si>
  <si>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</si>
  <si>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</si>
  <si>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</si>
  <si>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</si>
  <si>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</si>
  <si>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</si>
  <si>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</si>
  <si>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</si>
  <si>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</si>
  <si>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</si>
  <si>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</si>
  <si>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</si>
  <si>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</si>
  <si>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</si>
  <si>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</si>
  <si>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</si>
  <si>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</si>
  <si>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</si>
  <si>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</si>
  <si>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</si>
  <si>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</si>
  <si>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</si>
  <si>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</si>
  <si>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</si>
  <si>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</si>
  <si>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</si>
  <si>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</si>
  <si>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</si>
  <si>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</si>
  <si>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</si>
  <si>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</si>
  <si>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</si>
  <si>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</si>
  <si>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</si>
  <si>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</si>
  <si>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</si>
  <si>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</si>
  <si>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</si>
  <si>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</si>
  <si>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</si>
  <si>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</si>
  <si>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</si>
  <si>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</si>
  <si>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</si>
  <si>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</si>
  <si>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</si>
  <si>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</si>
  <si>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</si>
  <si>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</si>
  <si>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</si>
  <si>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</si>
  <si>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</si>
  <si>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</si>
  <si>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</si>
  <si>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</si>
  <si>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</si>
  <si>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</si>
  <si>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</si>
  <si>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</si>
  <si>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</si>
  <si>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</si>
  <si>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</si>
  <si>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</si>
  <si>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</si>
  <si>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</si>
  <si>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</si>
  <si>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</si>
  <si>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</si>
  <si>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</si>
  <si>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</si>
  <si>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</si>
  <si>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</si>
  <si>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</si>
  <si>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</si>
  <si>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</si>
  <si>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</si>
  <si>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</si>
  <si>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</si>
  <si>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</si>
  <si>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</si>
  <si>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</si>
  <si>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</si>
  <si>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</si>
  <si>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</si>
  <si>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</si>
  <si>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</si>
  <si>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</si>
  <si>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</si>
  <si>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</si>
  <si>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</si>
  <si>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</si>
  <si>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</si>
  <si>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</si>
  <si>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</si>
  <si>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</si>
  <si>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</si>
  <si>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</si>
  <si>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</si>
  <si>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</si>
  <si>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</si>
  <si>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</si>
  <si>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</si>
  <si>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</si>
  <si>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</si>
  <si>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</si>
  <si>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</si>
  <si>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</si>
  <si>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</si>
  <si>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</si>
  <si>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</si>
  <si>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</si>
  <si>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</si>
  <si>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</si>
  <si>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</si>
  <si>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</si>
  <si>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</si>
  <si>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</si>
  <si>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</si>
  <si>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</si>
  <si>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</si>
  <si>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</si>
  <si>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</si>
  <si>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</si>
  <si>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</si>
  <si>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</si>
  <si>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</si>
  <si>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</si>
  <si>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</si>
  <si>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</si>
  <si>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</si>
  <si>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</si>
  <si>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</si>
  <si>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</si>
  <si>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</si>
  <si>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</si>
  <si>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</si>
  <si>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</si>
  <si>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</si>
  <si>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</si>
  <si>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</si>
  <si>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</si>
  <si>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</si>
  <si>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</si>
  <si>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</si>
  <si>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</si>
  <si>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</si>
  <si>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</si>
  <si>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</si>
  <si>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</si>
  <si>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</si>
  <si>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</si>
  <si>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</si>
  <si>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</si>
  <si>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</si>
  <si>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</si>
  <si>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</si>
  <si>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</si>
  <si>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</si>
  <si>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</si>
  <si>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</si>
  <si>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</si>
  <si>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</si>
  <si>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</si>
  <si>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</si>
  <si>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</si>
  <si>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</si>
  <si>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</si>
  <si>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</si>
  <si>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</si>
  <si>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</si>
  <si>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</si>
  <si>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</si>
  <si>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</si>
  <si>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</si>
  <si>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</si>
  <si>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</si>
  <si>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</si>
  <si>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</si>
  <si>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</si>
  <si>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</si>
  <si>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</si>
  <si>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</si>
  <si>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</si>
  <si>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</si>
  <si>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</si>
  <si>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</si>
  <si>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</si>
  <si>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</si>
  <si>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</si>
  <si>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</si>
  <si>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</si>
  <si>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</si>
  <si>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</si>
  <si>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</si>
  <si>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</si>
  <si>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</si>
  <si>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</si>
  <si>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</si>
  <si>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</si>
  <si>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</si>
  <si>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</si>
  <si>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</si>
  <si>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</si>
  <si>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</si>
  <si>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</si>
  <si>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</si>
  <si>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</si>
  <si>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</si>
  <si>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</si>
  <si>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</si>
  <si>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</si>
  <si>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</si>
  <si>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</si>
  <si>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</si>
  <si>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</si>
  <si>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</si>
  <si>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</si>
  <si>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</si>
  <si>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</si>
  <si>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</si>
  <si>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</si>
  <si>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</si>
  <si>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</si>
  <si>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</si>
  <si>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</si>
  <si>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</si>
  <si>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</si>
  <si>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</si>
  <si>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</si>
  <si>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</si>
  <si>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</si>
  <si>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</si>
  <si>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</si>
  <si>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</si>
  <si>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</si>
  <si>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</si>
  <si>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</si>
  <si>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</si>
  <si>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</si>
  <si>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</si>
  <si>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</si>
  <si>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</si>
  <si>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</si>
  <si>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</si>
  <si>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</si>
  <si>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</si>
  <si>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</si>
  <si>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</si>
  <si>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</si>
  <si>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</si>
  <si>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</si>
  <si>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</si>
  <si>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</si>
  <si>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</si>
  <si>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</si>
  <si>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</si>
  <si>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</si>
  <si>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</si>
  <si>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</si>
  <si>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</si>
  <si>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</si>
  <si>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</si>
  <si>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</si>
  <si>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</si>
  <si>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</si>
  <si>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</si>
  <si>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</si>
  <si>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</si>
  <si>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</si>
  <si>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</si>
  <si>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</si>
  <si>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</si>
  <si>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</si>
  <si>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</si>
  <si>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</si>
  <si>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</si>
  <si>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</si>
  <si>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</si>
  <si>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</si>
  <si>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</si>
  <si>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</si>
  <si>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</si>
  <si>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</si>
  <si>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</si>
  <si>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</si>
  <si>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</si>
  <si>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</si>
  <si>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</si>
  <si>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</si>
  <si>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</si>
  <si>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</si>
  <si>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</si>
  <si>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</si>
  <si>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</si>
  <si>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</si>
  <si>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</si>
  <si>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</si>
  <si>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</si>
  <si>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</si>
  <si>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</si>
  <si>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</si>
  <si>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</si>
  <si>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</si>
  <si>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</si>
  <si>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</si>
  <si>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</si>
  <si>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</si>
  <si>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</si>
  <si>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</si>
  <si>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</si>
  <si>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</si>
  <si>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</si>
  <si>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</si>
  <si>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</si>
  <si>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</si>
  <si>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</si>
  <si>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</si>
  <si>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</si>
  <si>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</si>
  <si>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</si>
  <si>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</si>
  <si>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</si>
  <si>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</si>
  <si>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</si>
  <si>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</si>
  <si>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</si>
  <si>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</si>
  <si>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</si>
  <si>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</si>
  <si>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</si>
  <si>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</si>
  <si>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</si>
  <si>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</si>
  <si>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</si>
  <si>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</si>
  <si>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</si>
  <si>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</si>
  <si>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</si>
  <si>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</si>
  <si>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</si>
  <si>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</si>
  <si>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</si>
  <si>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</si>
  <si>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</si>
  <si>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</si>
  <si>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</si>
  <si>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</si>
  <si>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</si>
  <si>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</si>
  <si>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</si>
  <si>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</si>
  <si>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</si>
  <si>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</si>
  <si>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</si>
  <si>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</si>
  <si>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</si>
  <si>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</si>
  <si>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</si>
  <si>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</si>
  <si>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</si>
  <si>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</si>
  <si>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</si>
  <si>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</si>
  <si>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</si>
  <si>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</si>
  <si>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</si>
  <si>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</si>
  <si>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</si>
  <si>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</si>
  <si>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</si>
  <si>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</si>
  <si>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</si>
  <si>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</si>
  <si>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</si>
  <si>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</si>
  <si>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</si>
  <si>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</si>
  <si>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</si>
  <si>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</si>
  <si>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</si>
  <si>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</si>
  <si>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</si>
  <si>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</si>
  <si>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</si>
  <si>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</si>
  <si>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</si>
  <si>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</si>
  <si>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</si>
  <si>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</si>
  <si>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</si>
  <si>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</si>
  <si>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</si>
  <si>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</si>
  <si>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</si>
  <si>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</si>
  <si>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</si>
  <si>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</si>
  <si>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</si>
  <si>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</si>
  <si>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</si>
  <si>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</si>
  <si>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</si>
  <si>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</si>
  <si>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</si>
  <si>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</si>
  <si>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</si>
  <si>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</si>
  <si>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</si>
  <si>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</si>
  <si>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</si>
  <si>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</si>
  <si>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</si>
  <si>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</si>
  <si>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</si>
  <si>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</si>
  <si>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</si>
  <si>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</si>
  <si>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</si>
  <si>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</si>
  <si>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</si>
  <si>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</si>
  <si>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</si>
  <si>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</si>
  <si>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</si>
  <si>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</si>
  <si>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</si>
  <si>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</si>
  <si>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</si>
  <si>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</si>
  <si>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</si>
  <si>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</si>
  <si>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</si>
  <si>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</si>
  <si>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</si>
  <si>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</si>
  <si>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</si>
  <si>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</si>
  <si>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</si>
  <si>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</si>
  <si>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</si>
  <si>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</si>
  <si>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</si>
  <si>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</si>
  <si>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</si>
  <si>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</si>
  <si>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</si>
  <si>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</si>
  <si>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</si>
  <si>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</si>
  <si>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</si>
  <si>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</si>
  <si>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</si>
  <si>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</si>
  <si>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</si>
  <si>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</si>
  <si>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</si>
  <si>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</si>
  <si>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</si>
  <si>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</si>
  <si>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</si>
  <si>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</si>
  <si>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</si>
  <si>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</si>
  <si>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</si>
  <si>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</si>
  <si>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</si>
  <si>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</si>
  <si>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</si>
  <si>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</si>
  <si>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</si>
  <si>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</si>
  <si>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</si>
  <si>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</si>
  <si>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</si>
  <si>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</si>
  <si>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</si>
  <si>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</si>
  <si>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</si>
  <si>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</si>
  <si>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</si>
  <si>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</si>
  <si>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</si>
  <si>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</si>
  <si>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</si>
  <si>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</si>
  <si>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</si>
  <si>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</si>
  <si>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</si>
  <si>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</si>
  <si>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</si>
  <si>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</si>
  <si>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</si>
  <si>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</si>
  <si>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</si>
  <si>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</si>
  <si>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</si>
  <si>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</si>
  <si>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</si>
  <si>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</si>
  <si>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</si>
  <si>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</si>
  <si>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</si>
  <si>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</si>
  <si>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</si>
  <si>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</si>
  <si>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</si>
  <si>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</si>
  <si>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</si>
  <si>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</si>
  <si>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</si>
  <si>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</si>
  <si>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</si>
  <si>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</si>
  <si>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</si>
  <si>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</si>
  <si>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</si>
  <si>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</si>
  <si>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</si>
  <si>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</si>
  <si>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</si>
  <si>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</si>
  <si>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</si>
  <si>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</si>
  <si>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</si>
  <si>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</si>
  <si>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</si>
  <si>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</si>
  <si>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</si>
  <si>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</si>
  <si>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</si>
  <si>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</si>
  <si>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</si>
  <si>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</si>
  <si>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</si>
  <si>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</si>
  <si>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</si>
  <si>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</si>
  <si>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</si>
  <si>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</si>
  <si>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</si>
  <si>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</si>
  <si>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</si>
  <si>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</si>
  <si>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</si>
  <si>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</si>
  <si>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</si>
  <si>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</si>
  <si>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</si>
  <si>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</si>
  <si>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</si>
  <si>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</si>
  <si>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</si>
  <si>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</si>
  <si>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</si>
  <si>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</si>
  <si>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</si>
  <si>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</si>
  <si>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</si>
  <si>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</si>
  <si>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</si>
  <si>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</si>
  <si>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</si>
  <si>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</si>
  <si>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</si>
  <si>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</si>
  <si>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</si>
  <si>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</si>
  <si>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</si>
  <si>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</si>
  <si>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</si>
  <si>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</si>
  <si>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</si>
  <si>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</si>
  <si>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</si>
  <si>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</si>
  <si>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</si>
  <si>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</si>
  <si>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</si>
  <si>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</si>
  <si>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</si>
  <si>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</si>
  <si>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</si>
  <si>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</si>
  <si>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</si>
  <si>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</si>
  <si>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</si>
  <si>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</si>
  <si>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</si>
  <si>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</si>
  <si>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</si>
  <si>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</si>
  <si>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</si>
  <si>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</si>
  <si>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</si>
  <si>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</si>
  <si>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</si>
  <si>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</si>
  <si>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</si>
  <si>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</si>
  <si>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</si>
  <si>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</si>
  <si>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</si>
  <si>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</si>
  <si>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</si>
  <si>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</si>
  <si>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</si>
  <si>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</si>
  <si>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</si>
  <si>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</si>
  <si>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</si>
  <si>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</si>
  <si>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</si>
  <si>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</si>
  <si>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</si>
  <si>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</si>
  <si>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</si>
  <si>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</si>
  <si>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</si>
  <si>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</si>
  <si>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</si>
  <si>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</si>
  <si>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</si>
  <si>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</si>
  <si>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</si>
  <si>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</si>
  <si>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</si>
  <si>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</si>
  <si>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</si>
  <si>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</si>
  <si>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</si>
  <si>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</si>
  <si>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</si>
  <si>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</si>
  <si>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</si>
  <si>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</si>
  <si>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</si>
  <si>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</si>
  <si>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</si>
  <si>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</si>
  <si>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</si>
  <si>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</si>
  <si>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</si>
  <si>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</si>
  <si>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</si>
  <si>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</si>
  <si>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</si>
  <si>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</si>
  <si>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</si>
  <si>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</si>
  <si>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</si>
  <si>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</si>
  <si>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</si>
  <si>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</si>
  <si>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</si>
  <si>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</si>
  <si>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</si>
  <si>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</si>
  <si>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</si>
  <si>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</si>
  <si>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</si>
  <si>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</si>
  <si>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</si>
  <si>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</si>
  <si>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</si>
  <si>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</si>
  <si>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</si>
  <si>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</si>
  <si>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</si>
  <si>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</si>
  <si>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</si>
  <si>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</si>
  <si>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</si>
  <si>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</si>
  <si>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</si>
  <si>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</si>
  <si>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</si>
  <si>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</si>
  <si>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</si>
  <si>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</si>
  <si>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</si>
  <si>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</si>
  <si>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</si>
  <si>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</si>
  <si>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</si>
  <si>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</si>
  <si>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</si>
  <si>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</si>
  <si>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</si>
  <si>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</si>
  <si>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</si>
  <si>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</si>
  <si>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</si>
  <si>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</si>
  <si>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</si>
  <si>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</si>
  <si>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</si>
  <si>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</si>
  <si>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</si>
  <si>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</si>
  <si>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</si>
  <si>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</si>
  <si>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</si>
  <si>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</si>
  <si>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</si>
  <si>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</si>
  <si>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</si>
  <si>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</si>
  <si>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</si>
  <si>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</si>
  <si>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</si>
  <si>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</si>
  <si>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</si>
  <si>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</si>
  <si>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</si>
  <si>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</si>
  <si>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</si>
  <si>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</si>
  <si>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</si>
  <si>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</si>
  <si>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</si>
  <si>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</si>
  <si>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</si>
  <si>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</si>
  <si>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</si>
  <si>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</si>
  <si>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</si>
  <si>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</si>
  <si>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</si>
  <si>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</si>
  <si>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</si>
  <si>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</si>
  <si>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</si>
  <si>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</si>
  <si>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</si>
  <si>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</si>
  <si>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</si>
  <si>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</si>
  <si>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</si>
  <si>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</si>
  <si>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</si>
  <si>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</si>
  <si>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</si>
  <si>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</si>
  <si>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</si>
  <si>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</si>
  <si>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</si>
  <si>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</si>
  <si>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</si>
  <si>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</si>
  <si>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</si>
  <si>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</si>
  <si>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</si>
  <si>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</si>
  <si>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</si>
  <si>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</si>
  <si>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</si>
  <si>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</si>
  <si>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</si>
  <si>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</si>
  <si>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</si>
  <si>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</si>
  <si>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</si>
  <si>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</si>
  <si>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</si>
  <si>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</si>
  <si>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</si>
  <si>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</si>
  <si>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</si>
  <si>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</si>
  <si>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</si>
  <si>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</si>
  <si>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</si>
  <si>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</si>
  <si>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</si>
  <si>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</si>
  <si>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</si>
  <si>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</si>
  <si>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</si>
  <si>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</si>
  <si>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</si>
  <si>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</si>
  <si>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</si>
  <si>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</si>
  <si>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</si>
  <si>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</si>
  <si>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</si>
  <si>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</si>
  <si>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</si>
  <si>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</si>
  <si>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</si>
  <si>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</si>
  <si>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</si>
  <si>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</si>
  <si>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</si>
  <si>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</si>
  <si>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</si>
  <si>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</si>
  <si>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</si>
  <si>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</si>
  <si>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</si>
  <si>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</si>
  <si>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</si>
  <si>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</si>
  <si>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</si>
  <si>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</si>
  <si>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</si>
  <si>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</si>
  <si>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</si>
  <si>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</si>
  <si>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</si>
  <si>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</si>
  <si>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</si>
  <si>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</si>
  <si>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</si>
  <si>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</si>
  <si>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</si>
  <si>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</si>
  <si>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</si>
  <si>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</si>
  <si>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</si>
  <si>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</si>
  <si>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</si>
  <si>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</si>
  <si>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</si>
  <si>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</si>
  <si>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</si>
  <si>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</si>
  <si>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</si>
  <si>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</si>
  <si>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</si>
  <si>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</si>
  <si>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</si>
  <si>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</si>
  <si>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</si>
  <si>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</si>
  <si>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</si>
  <si>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</si>
  <si>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</si>
  <si>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</si>
  <si>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</si>
  <si>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</si>
  <si>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</si>
  <si>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</si>
  <si>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</si>
  <si>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</si>
  <si>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</si>
  <si>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</si>
  <si>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</si>
  <si>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</si>
  <si>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</si>
  <si>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</si>
  <si>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</si>
  <si>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</si>
  <si>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</si>
  <si>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</si>
  <si>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</si>
  <si>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</si>
  <si>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</si>
  <si>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</si>
  <si>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</si>
  <si>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</si>
  <si>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</si>
  <si>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</si>
  <si>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</si>
  <si>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</si>
  <si>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</si>
  <si>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</si>
  <si>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</si>
  <si>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</si>
  <si>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</si>
  <si>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</si>
  <si>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</si>
  <si>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</si>
  <si>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</si>
  <si>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</si>
  <si>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</si>
  <si>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</si>
  <si>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</si>
  <si>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</si>
  <si>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</si>
  <si>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</si>
  <si>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</si>
  <si>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</si>
  <si>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</si>
  <si>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</si>
  <si>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</si>
  <si>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</si>
  <si>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</si>
  <si>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</si>
  <si>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</si>
  <si>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</si>
  <si>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</si>
  <si>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</si>
  <si>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</si>
  <si>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</si>
  <si>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</si>
  <si>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</si>
  <si>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</si>
  <si>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</si>
  <si>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</si>
  <si>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</si>
  <si>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</si>
  <si>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</si>
  <si>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</si>
  <si>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</si>
  <si>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</si>
  <si>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</si>
  <si>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</si>
  <si>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</si>
  <si>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</si>
  <si>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</si>
  <si>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</si>
  <si>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</si>
  <si>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</si>
  <si>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</si>
  <si>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</si>
  <si>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</si>
  <si>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</si>
  <si>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</si>
  <si>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</si>
  <si>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</si>
  <si>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</si>
  <si>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</si>
  <si>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</si>
  <si>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</si>
  <si>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</si>
  <si>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</si>
  <si>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</si>
  <si>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</si>
  <si>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</si>
  <si>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</si>
  <si>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</si>
  <si>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</si>
  <si>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</si>
  <si>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</si>
  <si>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</si>
  <si>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</si>
  <si>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</si>
  <si>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</si>
  <si>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</si>
  <si>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</si>
  <si>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</si>
  <si>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</si>
  <si>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</si>
  <si>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</si>
  <si>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</si>
  <si>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</si>
  <si>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</si>
  <si>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</si>
  <si>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</si>
  <si>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</si>
  <si>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</si>
  <si>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</si>
  <si>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</si>
  <si>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</si>
  <si>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</si>
  <si>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</si>
  <si>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</si>
  <si>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</si>
  <si>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</si>
  <si>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</si>
  <si>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</si>
  <si>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</si>
  <si>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</si>
  <si>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</si>
  <si>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</si>
  <si>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</si>
  <si>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</si>
  <si>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</si>
  <si>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</si>
  <si>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</si>
  <si>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</si>
  <si>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</si>
  <si>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</si>
  <si>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</si>
  <si>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</si>
  <si>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</si>
  <si>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</si>
  <si>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</si>
  <si>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</si>
  <si>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</si>
  <si>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</si>
  <si>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</si>
  <si>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</si>
  <si>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</si>
  <si>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</si>
  <si>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</si>
  <si>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</si>
  <si>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</si>
  <si>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</si>
  <si>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</si>
  <si>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</si>
  <si>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</si>
  <si>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</si>
  <si>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</si>
  <si>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</si>
  <si>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</si>
  <si>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</si>
  <si>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</si>
  <si>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</si>
  <si>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</si>
  <si>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</si>
  <si>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</si>
  <si>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</si>
  <si>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</si>
  <si>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</si>
  <si>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</si>
  <si>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</si>
  <si>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</si>
  <si>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</si>
  <si>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</si>
  <si>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</si>
  <si>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</si>
  <si>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</si>
  <si>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</si>
  <si>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</si>
  <si>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</si>
  <si>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</si>
  <si>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</si>
  <si>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</si>
  <si>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</si>
  <si>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</si>
  <si>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</si>
  <si>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</si>
  <si>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</si>
  <si>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</si>
  <si>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</si>
  <si>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</si>
  <si>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</si>
  <si>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</si>
  <si>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</si>
  <si>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</si>
  <si>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</si>
  <si>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</si>
  <si>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</si>
  <si>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</si>
  <si>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</si>
  <si>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</si>
  <si>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</si>
  <si>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</si>
  <si>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</si>
  <si>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</si>
  <si>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</si>
  <si>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</si>
  <si>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</si>
  <si>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</si>
  <si>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</si>
  <si>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</si>
  <si>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</si>
  <si>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</si>
  <si>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</si>
  <si>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</si>
  <si>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</si>
  <si>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</si>
  <si>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</si>
  <si>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</si>
  <si>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</si>
  <si>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</si>
  <si>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</si>
  <si>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</si>
  <si>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</si>
  <si>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</si>
  <si>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</si>
  <si>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</si>
  <si>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</si>
  <si>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</si>
  <si>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</si>
  <si>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</si>
  <si>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</si>
  <si>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</si>
  <si>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</si>
  <si>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</si>
  <si>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</si>
  <si>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</si>
  <si>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</si>
  <si>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</si>
  <si>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</si>
  <si>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</si>
  <si>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</si>
  <si>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</si>
  <si>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</si>
  <si>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</si>
  <si>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</si>
  <si>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</si>
  <si>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</si>
  <si>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</si>
  <si>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</si>
  <si>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</si>
  <si>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</si>
  <si>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</si>
  <si>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</si>
  <si>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</si>
  <si>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</si>
  <si>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</si>
  <si>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</si>
  <si>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</si>
  <si>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</si>
  <si>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</si>
  <si>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</si>
  <si>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</si>
  <si>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</si>
  <si>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</si>
  <si>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</si>
  <si>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</si>
  <si>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</si>
  <si>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</si>
  <si>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</si>
  <si>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</si>
  <si>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</si>
  <si>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</si>
  <si>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</si>
  <si>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</si>
  <si>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</si>
  <si>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</si>
  <si>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</si>
  <si>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</si>
  <si>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</si>
  <si>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</si>
  <si>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</si>
  <si>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</si>
  <si>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</si>
  <si>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</si>
  <si>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</si>
  <si>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</si>
  <si>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</si>
  <si>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</si>
  <si>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</si>
  <si>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</si>
  <si>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</si>
  <si>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</si>
  <si>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</si>
  <si>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</si>
  <si>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</si>
  <si>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</si>
  <si>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</si>
  <si>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</si>
  <si>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</si>
  <si>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</si>
  <si>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</si>
  <si>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</si>
  <si>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</si>
  <si>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</si>
  <si>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</si>
  <si>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</si>
  <si>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</si>
  <si>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</si>
  <si>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</si>
  <si>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</si>
  <si>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</si>
  <si>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</si>
  <si>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</si>
  <si>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</si>
  <si>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</si>
  <si>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</si>
  <si>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</si>
  <si>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</si>
  <si>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</si>
  <si>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</si>
  <si>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</si>
  <si>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</si>
  <si>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</si>
  <si>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</si>
  <si>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</si>
  <si>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</si>
  <si>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</si>
  <si>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</si>
  <si>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</si>
  <si>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</si>
  <si>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</si>
  <si>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</si>
  <si>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</si>
  <si>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</si>
  <si>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</si>
  <si>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</si>
  <si>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</si>
  <si>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</si>
  <si>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</si>
  <si>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</si>
  <si>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</si>
  <si>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</si>
  <si>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</si>
  <si>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</si>
  <si>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</si>
  <si>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</si>
  <si>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</si>
  <si>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</si>
  <si>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</si>
  <si>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</si>
  <si>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</si>
  <si>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</si>
  <si>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</si>
  <si>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</si>
  <si>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</si>
  <si>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</si>
  <si>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</si>
  <si>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</si>
  <si>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</si>
  <si>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</si>
  <si>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</si>
  <si>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</si>
  <si>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</si>
  <si>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</si>
  <si>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</si>
  <si>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</si>
  <si>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</si>
  <si>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</si>
  <si>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</si>
  <si>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</si>
  <si>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</si>
  <si>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</si>
  <si>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</si>
  <si>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</si>
  <si>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</si>
  <si>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</si>
  <si>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</si>
  <si>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</si>
  <si>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</si>
  <si>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</si>
  <si>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</si>
  <si>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</si>
  <si>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</si>
  <si>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</si>
  <si>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</si>
  <si>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</si>
  <si>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</si>
  <si>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</si>
  <si>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</si>
  <si>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</si>
  <si>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</si>
  <si>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</si>
  <si>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</si>
  <si>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</si>
  <si>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</si>
  <si>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</si>
  <si>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</si>
  <si>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</si>
  <si>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</si>
  <si>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</si>
  <si>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</si>
  <si>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</si>
  <si>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</si>
  <si>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</si>
  <si>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</si>
  <si>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</si>
  <si>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</si>
  <si>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</si>
  <si>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</si>
  <si>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</si>
  <si>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</si>
  <si>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</si>
  <si>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</si>
  <si>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</si>
  <si>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</si>
  <si>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</si>
  <si>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</si>
  <si>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</si>
  <si>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</si>
  <si>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</si>
  <si>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</si>
  <si>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</si>
  <si>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</si>
  <si>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</si>
  <si>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</si>
  <si>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</si>
  <si>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</si>
  <si>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</si>
  <si>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</si>
  <si>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</si>
  <si>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</si>
  <si>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</si>
  <si>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</si>
  <si>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</si>
  <si>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</si>
  <si>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</si>
  <si>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</si>
  <si>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</si>
  <si>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</si>
  <si>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</si>
  <si>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</si>
  <si>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</si>
  <si>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</si>
  <si>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</si>
  <si>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</si>
  <si>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</si>
  <si>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</si>
  <si>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</si>
  <si>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</si>
  <si>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</si>
  <si>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</si>
  <si>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</si>
  <si>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</si>
  <si>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</si>
  <si>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</si>
  <si>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</si>
  <si>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</si>
  <si>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</si>
  <si>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</si>
  <si>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</si>
  <si>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</si>
  <si>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</si>
  <si>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</si>
  <si>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</si>
  <si>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</si>
  <si>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</si>
  <si>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</si>
  <si>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</si>
  <si>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</si>
  <si>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</si>
  <si>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</si>
  <si>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</si>
  <si>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</si>
  <si>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</si>
  <si>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</si>
  <si>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</si>
  <si>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</si>
  <si>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</si>
  <si>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</si>
  <si>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</si>
  <si>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</si>
  <si>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</si>
  <si>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</si>
  <si>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</si>
  <si>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</si>
  <si>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</si>
  <si>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</si>
  <si>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</si>
  <si>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</si>
  <si>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</si>
  <si>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</si>
  <si>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</si>
  <si>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</si>
  <si>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</si>
  <si>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</si>
  <si>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</si>
  <si>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</si>
  <si>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</si>
  <si>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</si>
  <si>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</si>
  <si>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</si>
  <si>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</si>
  <si>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</si>
  <si>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</si>
  <si>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</si>
  <si>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</si>
  <si>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</si>
  <si>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</si>
  <si>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</si>
  <si>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</si>
  <si>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</si>
  <si>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</si>
  <si>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</si>
  <si>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</si>
  <si>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</si>
  <si>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</si>
  <si>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</si>
  <si>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</si>
  <si>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</si>
  <si>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</si>
  <si>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</si>
  <si>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</si>
  <si>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</si>
  <si>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</si>
  <si>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</si>
  <si>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</si>
  <si>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</si>
  <si>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</si>
  <si>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</si>
  <si>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</si>
  <si>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</si>
  <si>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</si>
  <si>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</si>
  <si>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</si>
  <si>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</si>
  <si>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</si>
  <si>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</si>
  <si>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</si>
  <si>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</si>
  <si>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</si>
  <si>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</si>
  <si>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</si>
  <si>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</si>
  <si>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</si>
  <si>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</si>
  <si>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</si>
  <si>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</si>
  <si>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</si>
  <si>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</si>
  <si>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</si>
  <si>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</si>
  <si>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</si>
  <si>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</si>
  <si>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</si>
  <si>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</si>
  <si>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</si>
  <si>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</si>
  <si>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</si>
  <si>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</si>
  <si>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</si>
  <si>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</si>
  <si>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</si>
  <si>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</si>
  <si>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</si>
  <si>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</si>
  <si>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</si>
  <si>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</si>
  <si>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</si>
  <si>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</si>
  <si>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</si>
  <si>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</si>
  <si>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</si>
  <si>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</si>
  <si>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</si>
  <si>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</si>
  <si>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</si>
  <si>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</si>
  <si>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</si>
  <si>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</si>
  <si>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</si>
  <si>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</si>
  <si>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</si>
  <si>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</si>
  <si>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</si>
  <si>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</si>
  <si>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</si>
  <si>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</si>
  <si>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</si>
  <si>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</si>
  <si>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</si>
  <si>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</si>
  <si>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</si>
  <si>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</si>
  <si>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</si>
  <si>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</si>
  <si>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</si>
  <si>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</si>
  <si>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</si>
  <si>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</si>
  <si>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</si>
  <si>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</si>
  <si>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</si>
  <si>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</si>
  <si>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</si>
  <si>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</si>
  <si>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</si>
  <si>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</si>
  <si>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</si>
  <si>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</si>
  <si>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</si>
  <si>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</si>
  <si>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</si>
  <si>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</si>
  <si>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</si>
  <si>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</si>
  <si>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</si>
  <si>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</si>
  <si>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</si>
  <si>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</si>
  <si>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</si>
  <si>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</si>
  <si>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</si>
  <si>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</si>
  <si>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</si>
  <si>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</si>
  <si>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</si>
  <si>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</si>
  <si>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</si>
  <si>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</si>
  <si>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</si>
  <si>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</si>
  <si>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</si>
  <si>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</si>
  <si>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</si>
  <si>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</si>
  <si>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</si>
  <si>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</si>
  <si>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</si>
  <si>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</si>
  <si>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</si>
  <si>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</si>
  <si>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</si>
  <si>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</si>
  <si>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</si>
  <si>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</si>
  <si>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</si>
  <si>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</si>
  <si>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</si>
  <si>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</si>
  <si>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</si>
  <si>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</si>
  <si>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</si>
  <si>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</si>
  <si>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</si>
  <si>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</si>
  <si>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</si>
  <si>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</si>
  <si>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</si>
  <si>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</si>
  <si>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</si>
  <si>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</si>
  <si>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</si>
  <si>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</si>
  <si>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</si>
  <si>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</si>
  <si>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</si>
  <si>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</si>
  <si>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</si>
  <si>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</si>
  <si>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</si>
  <si>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</si>
  <si>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</si>
  <si>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</si>
  <si>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</si>
  <si>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</si>
  <si>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</si>
  <si>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</si>
  <si>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</si>
  <si>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</si>
  <si>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</si>
  <si>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</si>
  <si>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</si>
  <si>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</si>
  <si>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</si>
  <si>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</si>
  <si>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</si>
  <si>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</si>
  <si>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</si>
  <si>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</si>
  <si>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</si>
  <si>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</si>
  <si>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</si>
  <si>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</si>
  <si>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</si>
  <si>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</si>
  <si>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</si>
  <si>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</si>
  <si>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</si>
  <si>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</si>
  <si>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</si>
  <si>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</si>
  <si>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</si>
  <si>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</si>
  <si>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</si>
  <si>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</si>
  <si>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</si>
  <si>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</si>
  <si>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</si>
  <si>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</si>
  <si>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</si>
  <si>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</si>
  <si>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</si>
  <si>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</si>
  <si>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</si>
  <si>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</si>
  <si>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</si>
  <si>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</si>
  <si>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</si>
  <si>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</si>
  <si>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</si>
  <si>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</si>
  <si>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</si>
  <si>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</si>
  <si>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</si>
  <si>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</si>
  <si>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</si>
  <si>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</si>
  <si>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</si>
  <si>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</si>
  <si>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</si>
  <si>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</si>
  <si>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</si>
  <si>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</si>
  <si>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</si>
  <si>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</si>
  <si>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</si>
  <si>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</si>
  <si>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</si>
  <si>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</si>
  <si>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</si>
  <si>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</si>
  <si>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</si>
  <si>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</si>
  <si>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</si>
  <si>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</si>
  <si>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</si>
  <si>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</si>
  <si>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</si>
  <si>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</si>
  <si>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</si>
  <si>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</si>
  <si>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</si>
  <si>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</si>
  <si>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</si>
  <si>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</si>
  <si>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</si>
  <si>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</si>
  <si>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</si>
  <si>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</si>
  <si>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</si>
  <si>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</si>
  <si>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</si>
  <si>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</si>
  <si>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</si>
  <si>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</si>
  <si>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</si>
  <si>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</si>
  <si>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</si>
  <si>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</si>
  <si>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</si>
  <si>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</si>
  <si>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</si>
  <si>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</si>
  <si>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</si>
  <si>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</si>
  <si>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</si>
  <si>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</si>
  <si>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</si>
  <si>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</si>
  <si>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</si>
  <si>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</si>
  <si>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</si>
  <si>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</si>
  <si>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</si>
  <si>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</si>
  <si>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</si>
  <si>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</si>
  <si>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</si>
  <si>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</si>
  <si>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</si>
  <si>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</si>
  <si>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</si>
  <si>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</si>
  <si>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</si>
  <si>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</si>
  <si>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</si>
  <si>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</si>
  <si>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</si>
  <si>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</si>
  <si>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</si>
  <si>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</si>
  <si>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</si>
  <si>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</si>
  <si>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</si>
  <si>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</si>
  <si>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</si>
  <si>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</si>
  <si>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</si>
  <si>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</si>
  <si>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</si>
  <si>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</si>
  <si>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</si>
  <si>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</si>
  <si>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</si>
  <si>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</si>
  <si>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</si>
  <si>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</si>
  <si>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</si>
  <si>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</si>
  <si>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</si>
  <si>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</si>
  <si>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</si>
  <si>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</si>
  <si>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</si>
  <si>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</si>
  <si>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</si>
  <si>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</si>
  <si>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</si>
  <si>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</si>
  <si>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</si>
  <si>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</si>
  <si>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</si>
  <si>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</si>
  <si>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</si>
  <si>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</si>
  <si>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</si>
  <si>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</si>
  <si>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</si>
  <si>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</si>
  <si>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</si>
  <si>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</si>
  <si>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</si>
  <si>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</si>
  <si>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</si>
  <si>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</si>
  <si>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</si>
  <si>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</si>
  <si>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</si>
  <si>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</si>
  <si>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</si>
  <si>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</si>
  <si>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</si>
  <si>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</si>
  <si>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</si>
  <si>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</si>
  <si>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</si>
  <si>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</si>
  <si>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</si>
  <si>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</si>
  <si>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</si>
  <si>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</si>
  <si>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</si>
  <si>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</si>
  <si>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</si>
  <si>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</si>
  <si>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</si>
  <si>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</si>
  <si>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</si>
  <si>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</si>
  <si>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</si>
  <si>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</si>
  <si>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</si>
  <si>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</si>
  <si>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</si>
  <si>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</si>
  <si>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</si>
  <si>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</si>
  <si>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</si>
  <si>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</si>
  <si>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</si>
  <si>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</si>
  <si>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</si>
  <si>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</si>
  <si>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</si>
  <si>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</si>
  <si>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</si>
  <si>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</si>
  <si>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</si>
  <si>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</si>
  <si>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</si>
  <si>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</si>
  <si>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</si>
  <si>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</si>
  <si>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</si>
  <si>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</si>
  <si>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</si>
  <si>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</si>
  <si>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</si>
  <si>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</si>
  <si>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</si>
  <si>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</si>
  <si>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</si>
  <si>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</si>
  <si>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</si>
  <si>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</si>
  <si>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</si>
  <si>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</si>
  <si>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</si>
  <si>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</si>
  <si>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</si>
  <si>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</si>
  <si>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</si>
  <si>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</si>
  <si>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</si>
  <si>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</si>
  <si>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</si>
  <si>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</si>
  <si>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</si>
  <si>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</si>
  <si>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</si>
  <si>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</si>
  <si>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</si>
  <si>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</si>
  <si>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</si>
  <si>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</si>
  <si>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</si>
  <si>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</si>
  <si>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</si>
  <si>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</si>
  <si>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</si>
  <si>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</si>
  <si>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</si>
  <si>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</si>
  <si>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</si>
  <si>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</si>
  <si>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</si>
  <si>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</si>
  <si>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</si>
  <si>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</si>
  <si>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</si>
  <si>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</si>
  <si>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</si>
  <si>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</si>
  <si>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</si>
  <si>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</si>
  <si>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</si>
  <si>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</si>
  <si>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</si>
  <si>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</si>
  <si>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</si>
  <si>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</si>
  <si>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</si>
  <si>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</si>
  <si>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</si>
  <si>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</si>
  <si>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</si>
  <si>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</si>
  <si>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</si>
  <si>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</si>
  <si>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</si>
  <si>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</si>
  <si>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</si>
  <si>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</si>
  <si>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</si>
  <si>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</si>
  <si>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</si>
  <si>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</si>
  <si>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</si>
  <si>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</si>
  <si>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</si>
  <si>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</si>
  <si>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</si>
  <si>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</si>
  <si>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</si>
  <si>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</si>
  <si>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</si>
  <si>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</si>
  <si>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</si>
  <si>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</si>
  <si>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</si>
  <si>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</si>
  <si>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</si>
  <si>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</si>
  <si>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</si>
  <si>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</si>
  <si>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</si>
  <si>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</si>
  <si>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</si>
  <si>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</si>
  <si>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</si>
  <si>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</si>
  <si>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</si>
  <si>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</si>
  <si>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</si>
  <si>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</si>
  <si>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</si>
  <si>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</si>
  <si>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</si>
  <si>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</si>
  <si>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</si>
  <si>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</si>
  <si>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</si>
  <si>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</si>
  <si>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</si>
  <si>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</si>
  <si>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</si>
  <si>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</si>
  <si>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</si>
  <si>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</si>
  <si>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</si>
  <si>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</si>
  <si>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</si>
  <si>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</si>
  <si>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</si>
  <si>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</si>
  <si>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</si>
  <si>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</si>
  <si>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</si>
  <si>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</si>
  <si>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</si>
  <si>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</si>
  <si>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</si>
  <si>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</si>
  <si>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</si>
  <si>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</si>
  <si>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</si>
  <si>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</si>
  <si>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</si>
  <si>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</si>
  <si>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</si>
  <si>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</si>
  <si>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</si>
  <si>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</si>
  <si>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</si>
  <si>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</si>
  <si>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</si>
  <si>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</si>
  <si>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</si>
  <si>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</si>
  <si>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</si>
  <si>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</si>
  <si>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</si>
  <si>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</si>
  <si>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</si>
  <si>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</si>
  <si>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</si>
  <si>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</si>
  <si>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</si>
  <si>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</si>
  <si>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</si>
  <si>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</si>
  <si>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</si>
  <si>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</si>
  <si>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</si>
  <si>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</si>
  <si>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</si>
  <si>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</si>
  <si>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</si>
  <si>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</si>
  <si>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</si>
  <si>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</si>
  <si>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</si>
  <si>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</si>
  <si>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</si>
  <si>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</si>
  <si>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</si>
  <si>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</si>
  <si>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</si>
  <si>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</si>
  <si>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</si>
  <si>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</si>
  <si>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</si>
  <si>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</si>
  <si>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</si>
  <si>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</si>
  <si>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</si>
  <si>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</si>
  <si>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</si>
  <si>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</si>
  <si>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</si>
  <si>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</si>
  <si>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</si>
  <si>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</si>
  <si>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</si>
  <si>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</si>
  <si>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</si>
  <si>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</si>
  <si>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</si>
  <si>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</si>
  <si>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</si>
  <si>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</si>
  <si>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</si>
  <si>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</si>
  <si>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</si>
  <si>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</si>
  <si>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</si>
  <si>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</si>
  <si>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</si>
  <si>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</si>
  <si>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</si>
  <si>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</si>
  <si>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</si>
  <si>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</si>
  <si>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</si>
  <si>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</si>
  <si>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</si>
  <si>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</si>
  <si>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</si>
  <si>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</si>
  <si>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</si>
  <si>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</si>
  <si>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</si>
  <si>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</si>
  <si>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</si>
  <si>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</si>
  <si>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</si>
  <si>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</si>
  <si>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</si>
  <si>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</si>
  <si>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</si>
  <si>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</si>
  <si>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</si>
  <si>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</si>
  <si>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</si>
  <si>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</si>
  <si>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</si>
  <si>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</si>
  <si>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</si>
  <si>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</si>
  <si>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</si>
  <si>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</si>
  <si>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</si>
  <si>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</si>
  <si>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</si>
  <si>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</si>
  <si>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</si>
  <si>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</si>
  <si>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</si>
  <si>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</si>
  <si>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</si>
  <si>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</si>
  <si>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</si>
  <si>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</si>
  <si>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</si>
  <si>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</si>
  <si>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</si>
  <si>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</si>
  <si>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</si>
  <si>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</si>
  <si>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</si>
  <si>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</si>
  <si>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</si>
  <si>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</si>
  <si>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</si>
  <si>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</si>
  <si>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</si>
  <si>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</si>
  <si>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</si>
  <si>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</si>
  <si>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</si>
  <si>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</si>
  <si>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</si>
  <si>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</si>
  <si>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</si>
  <si>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</si>
  <si>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</si>
  <si>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</si>
  <si>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</si>
  <si>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</si>
  <si>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</si>
  <si>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</si>
  <si>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</si>
  <si>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</si>
  <si>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</si>
  <si>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</si>
  <si>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</si>
  <si>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</si>
  <si>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</si>
  <si>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</si>
  <si>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</si>
  <si>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</si>
  <si>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</si>
  <si>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</si>
  <si>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</si>
  <si>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</si>
  <si>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</si>
  <si>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</si>
  <si>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</si>
  <si>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</si>
  <si>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</si>
  <si>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</si>
  <si>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</si>
  <si>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</si>
  <si>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</si>
  <si>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</si>
  <si>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</si>
  <si>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</si>
  <si>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</si>
  <si>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</si>
  <si>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</si>
  <si>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</si>
  <si>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</si>
  <si>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</si>
  <si>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</si>
  <si>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</si>
  <si>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</si>
  <si>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</si>
  <si>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</si>
  <si>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</si>
  <si>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</si>
  <si>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</si>
  <si>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</si>
  <si>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</si>
  <si>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</si>
  <si>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</si>
  <si>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</si>
  <si>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</si>
  <si>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</si>
  <si>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</si>
  <si>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</si>
  <si>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</si>
  <si>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</si>
  <si>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</si>
  <si>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</si>
  <si>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</si>
  <si>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</si>
  <si>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</si>
  <si>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</si>
  <si>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</si>
  <si>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</si>
  <si>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</si>
  <si>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</si>
  <si>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</si>
  <si>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</si>
  <si>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</si>
  <si>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</si>
  <si>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</si>
  <si>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</si>
  <si>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</si>
  <si>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</si>
  <si>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</si>
  <si>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</si>
  <si>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</si>
  <si>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</si>
  <si>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</si>
  <si>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</si>
  <si>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</si>
  <si>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</si>
  <si>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</si>
  <si>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</si>
  <si>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</si>
  <si>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</si>
  <si>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</si>
  <si>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</si>
  <si>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</si>
  <si>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</si>
  <si>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</si>
  <si>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</si>
  <si>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</si>
  <si>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</si>
  <si>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</si>
  <si>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</si>
  <si>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</si>
  <si>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</si>
  <si>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</si>
  <si>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</si>
  <si>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</si>
  <si>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</si>
  <si>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</si>
  <si>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</si>
  <si>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</si>
  <si>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</si>
  <si>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</si>
  <si>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</si>
  <si>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</si>
  <si>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</si>
  <si>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</si>
  <si>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</si>
  <si>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</si>
  <si>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</si>
  <si>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</si>
  <si>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</si>
  <si>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</si>
  <si>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</si>
  <si>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</si>
  <si>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</si>
  <si>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</si>
  <si>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</si>
  <si>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</si>
  <si>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</si>
  <si>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</si>
  <si>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</si>
  <si>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</si>
  <si>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</si>
  <si>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</si>
  <si>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</si>
  <si>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</si>
  <si>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</si>
  <si>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</si>
  <si>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</si>
  <si>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</si>
  <si>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</si>
  <si>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</si>
  <si>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</si>
  <si>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</si>
  <si>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</si>
  <si>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</si>
  <si>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</si>
  <si>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</si>
  <si>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</si>
  <si>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</si>
  <si>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</si>
  <si>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</si>
  <si>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</si>
  <si>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</si>
  <si>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</si>
  <si>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</si>
  <si>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</si>
  <si>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</si>
  <si>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</si>
  <si>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</si>
  <si>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</si>
  <si>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</si>
  <si>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</si>
  <si>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</si>
  <si>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</si>
  <si>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</si>
  <si>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</si>
  <si>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</si>
  <si>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</si>
  <si>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</si>
  <si>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</si>
  <si>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</si>
  <si>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</si>
  <si>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</si>
  <si>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</si>
  <si>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</si>
  <si>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</si>
  <si>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</si>
  <si>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</si>
  <si>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</si>
  <si>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</si>
  <si>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</si>
  <si>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</si>
  <si>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</si>
  <si>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</si>
  <si>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</si>
  <si>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</si>
  <si>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</si>
  <si>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</si>
  <si>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</si>
  <si>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</si>
  <si>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</si>
  <si>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</si>
  <si>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</si>
  <si>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</si>
  <si>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</si>
  <si>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</si>
  <si>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</si>
  <si>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</si>
  <si>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</si>
  <si>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</si>
  <si>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</si>
  <si>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</si>
  <si>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</si>
  <si>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</si>
  <si>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</si>
  <si>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</si>
  <si>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</si>
  <si>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</si>
  <si>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</si>
  <si>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</si>
  <si>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</si>
  <si>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</si>
  <si>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</si>
  <si>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</si>
  <si>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</si>
  <si>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</si>
  <si>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</si>
  <si>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</si>
  <si>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</si>
  <si>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</si>
  <si>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</si>
  <si>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</si>
  <si>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</si>
  <si>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</si>
  <si>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</si>
  <si>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</si>
  <si>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</si>
  <si>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</si>
  <si>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</si>
  <si>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</si>
  <si>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</si>
  <si>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</si>
  <si>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</si>
  <si>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</si>
  <si>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</si>
  <si>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</si>
  <si>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</si>
  <si>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</si>
  <si>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</si>
  <si>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</si>
  <si>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</si>
  <si>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</si>
  <si>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</si>
  <si>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</si>
  <si>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</si>
  <si>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</si>
  <si>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</si>
  <si>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</si>
  <si>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</si>
  <si>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</si>
  <si>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</si>
  <si>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</si>
  <si>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</si>
  <si>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</si>
  <si>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</si>
  <si>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</si>
  <si>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</si>
  <si>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</si>
  <si>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</si>
  <si>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</si>
  <si>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</si>
  <si>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</si>
  <si>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</si>
  <si>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</si>
  <si>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</si>
  <si>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</si>
  <si>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</si>
  <si>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</si>
  <si>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</si>
  <si>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</si>
  <si>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</si>
  <si>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</si>
  <si>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</si>
  <si>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</si>
  <si>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</si>
  <si>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</si>
  <si>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</si>
  <si>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</si>
  <si>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</si>
  <si>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</si>
  <si>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</si>
  <si>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</si>
  <si>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</si>
  <si>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</si>
  <si>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</si>
  <si>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</si>
  <si>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</si>
  <si>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</si>
  <si>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</si>
  <si>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</si>
  <si>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</si>
  <si>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</si>
  <si>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</si>
  <si>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</si>
  <si>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</si>
  <si>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</si>
  <si>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</si>
  <si>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</si>
  <si>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</si>
  <si>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</si>
  <si>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</si>
  <si>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</si>
  <si>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</si>
  <si>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</si>
  <si>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</si>
  <si>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</si>
  <si>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</si>
  <si>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</si>
  <si>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</si>
  <si>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</si>
  <si>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</si>
  <si>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</si>
  <si>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</si>
  <si>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</si>
  <si>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</si>
  <si>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</si>
  <si>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</si>
  <si>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</si>
  <si>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</si>
  <si>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</si>
  <si>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</si>
  <si>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</si>
  <si>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</si>
  <si>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</si>
  <si>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</si>
  <si>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</si>
  <si>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</si>
  <si>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</si>
  <si>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</si>
  <si>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</si>
  <si>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</si>
  <si>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</si>
  <si>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</si>
  <si>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</si>
  <si>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</si>
  <si>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</si>
  <si>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</si>
  <si>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</si>
  <si>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</si>
  <si>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</si>
  <si>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</si>
  <si>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</si>
  <si>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</si>
  <si>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</si>
  <si>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</si>
  <si>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</si>
  <si>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</si>
  <si>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</si>
  <si>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</si>
  <si>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</si>
  <si>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</si>
  <si>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</si>
  <si>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</si>
  <si>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</si>
  <si>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</si>
  <si>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</si>
  <si>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</si>
  <si>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</si>
  <si>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</si>
  <si>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</si>
  <si>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</si>
  <si>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</si>
  <si>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</si>
  <si>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</si>
  <si>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</si>
  <si>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</si>
  <si>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</si>
  <si>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</si>
  <si>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60 MIN</t>
  </si>
  <si>
    <t>PCM-20251126-00000602</t>
  </si>
  <si>
    <t xml:space="preserve">2025-11-26 08:47:47
</t>
  </si>
  <si>
    <t xml:space="preserve"> Restored by PG </t>
  </si>
  <si>
    <t>PCM-20251126-00000792</t>
  </si>
  <si>
    <t xml:space="preserve">2025-11-26 10:51:20
</t>
  </si>
  <si>
    <t>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</si>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</sst>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0" totalsRowShown="0" headerRowDxfId="149" dataDxfId="148" headerRowBorderDxfId="146" tableBorderDxfId="147" totalsRowBorderDxfId="145">
  <autoFilter ref="A1:CJ11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9" totalsRowShown="0" headerRowDxfId="40" dataDxfId="39" headerRowBorderDxfId="37" tableBorderDxfId="38" totalsRowBorderDxfId="36">
  <autoFilter ref="A1:L3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3" dataDxfId="22" headerRowBorderDxfId="20" tableBorderDxfId="21">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324.58290543981275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45987.531331365739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45987.531331365739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45987.531331365739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45987.531331365739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45987.531331365739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45987.531331365739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45987.531331365739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45987.531331365739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45987.531331365739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45987.531331365739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45987.531331365739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45987.531331365739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45987.531331365739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45987.531331365739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45987.531331365739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45987.531331365739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45987.531331365739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45987.531331365739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45987.531331365739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45987.531331365739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45987.531331365739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45987.531331365739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45987.531331365739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45987.531331365739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45987.531331365739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45987.531331365739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45987.531331365739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45987.531331365739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45987.531331365739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45987.531331365739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45987.531331365739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45987.531331365739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45987.531331365739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45987.531331365739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45987.531331365739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45987.531331365739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45987.531331365739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45987.531331365739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45987.531331365739</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45987.531331365739</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45987.531331365739</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45987.531331365739</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45987.531331365739</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45987.531331365739</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45987.531331365739</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45987.531331365739</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45987.531331365739</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45987.531331365739</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45987.531331365739</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45987.531331365739</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DCE6D93A-8BD8-422E-983F-9DCCF166894A}"/>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0"/>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162.53149340277741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3.143912384257419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0.13600729166500969</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6" t="s">
        <v>39110</v>
      </c>
      <c r="B6" s="18" t="str">
        <f>IFERROR(VLOOKUP(D6,DB!A:K,11,0),"")</f>
        <v>R2</v>
      </c>
      <c r="C6" s="18">
        <v>4</v>
      </c>
      <c r="D6" s="18" t="s">
        <v>20823</v>
      </c>
      <c r="E6" s="99" t="s">
        <v>39100</v>
      </c>
      <c r="F6" s="100">
        <v>45987.379467592589</v>
      </c>
      <c r="G6" s="101">
        <f ca="1">IFERROR(NOW()-F6,"-")</f>
        <v>0.15186377314967103</v>
      </c>
      <c r="H6" s="145" t="s">
        <v>39111</v>
      </c>
      <c r="I6" s="18" t="str">
        <f>IFERROR(VLOOKUP(D6,DB!A:F,6,0),"")</f>
        <v>SCECO</v>
      </c>
      <c r="J6" s="18" t="str">
        <f>IFERROR(VLOOKUP(D6,DB!A:G,7,0),"")</f>
        <v>Vandalized+Vandalized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6" t="s">
        <v>39113</v>
      </c>
      <c r="B7" s="18" t="str">
        <f>IFERROR(VLOOKUP(D7,DB!A:K,11,0),"")</f>
        <v>R2</v>
      </c>
      <c r="C7" s="18">
        <v>1</v>
      </c>
      <c r="D7" s="18" t="s">
        <v>23716</v>
      </c>
      <c r="E7" s="99" t="s">
        <v>39100</v>
      </c>
      <c r="F7" s="100">
        <v>45987.457476851851</v>
      </c>
      <c r="G7" s="101">
        <f ca="1">IFERROR(NOW()-F7,"-")</f>
        <v>7.3854513888363726E-2</v>
      </c>
      <c r="H7" s="145" t="s">
        <v>39114</v>
      </c>
      <c r="I7" s="18" t="str">
        <f>IFERROR(VLOOKUP(D7,DB!A:F,6,0),"")</f>
        <v>SCECO</v>
      </c>
      <c r="J7" s="18" t="str">
        <f>IFERROR(VLOOKUP(D7,DB!A:G,7,0),"")</f>
        <v>Weak+No BB Design</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45987.531331365739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45987.531331365739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45987.531331365739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45987.531331365739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45987.531331365739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45987.531331365739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45987.531331365739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45987.531331365739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45987.531331365739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45987.531331365739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45987.531331365739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45987.531331365739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45987.531331365739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45987.531331365739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45987.531331365739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45987.531331365739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45987.531331365739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45987.531331365739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45987.531331365739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45987.531331365739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45987.531331365739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45987.531331365739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45987.531331365739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45987.531331365739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45987.531331365739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45987.531331365739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45987.531331365739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45987.531331365739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45987.531331365739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45987.531331365739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45987.531331365739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45987.531331365739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45987.531331365739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45987.531331365739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45987.531331365739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45987.531331365739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45987.531331365739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45987.531331365739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45987.531331365739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45987.531331365739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45987.531331365739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45987.531331365739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45987.531331365739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45987.531331365739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45987.531331365739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45987.531331365739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45987.531331365739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45987.531331365739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45987.531331365739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45987.531331365739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45987.531331365739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45987.531331365739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45987.531331365739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45987.531331365739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45987.531331365739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45987.531331365739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45987.531331365739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45987.531331365739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45987.531331365739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45987.531331365739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45987.531331365739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45987.531331365739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45987.531331365739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45987.531331365739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45987.531331365739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45987.531331365739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45987.531331365739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45987.531331365739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45987.531331365739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45987.531331365739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45987.531331365739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45987.531331365739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45987.531331365739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45987.531331365739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45987.531331365739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45987.531331365739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45987.531331365739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45987.531331365739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45987.531331365739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45987.531331365739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45987.531331365739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45987.531331365739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45987.531331365739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45987.531331365739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45987.531331365739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45987.531331365739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45987.531331365739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45987.531331365739</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45987.531331365739</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45987.531331365739</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45987.531331365739</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45987.531331365739</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45987.531331365739</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45987.531331365739</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45987.531331365739</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45987.531331365739</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45987.531331365739</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45987.531331365739</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45987.531331365739</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45987.531331365739</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45987.531331365739</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45987.531331365739</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45987.531331365739</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sheetData>
  <dataValidations count="2">
    <dataValidation allowBlank="1" showInputMessage="1" showErrorMessage="1" sqref="E1" xr:uid="{4D935161-CDD3-4592-B877-3FB59C99E142}"/>
    <dataValidation type="list" allowBlank="1" showInputMessage="1" showErrorMessage="1" sqref="E3:E1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45987.531331365739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45987.531331365739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45987.531331365739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45987.531331365739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45987.531331365739</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45987.531331365739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45987.531331365739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45987.531331365739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45987.531331365739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45987.531331365739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45987.531331365739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45987.531331365739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45987.531331365739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45987.531331365739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45987.531331365739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45987.531331365739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45987.531331365739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45987.531331365739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45987.531331365739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45987.531331365739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45987.531331365739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45987.531331365739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45987.531331365739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45987.531331365739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45987.531331365739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45987.531331365739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45987.531331365739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45987.531331365739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45987.531331365739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45987.531331365739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45987.531331365739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45987.531331365739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45987.531331365739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45987.531331365739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45987.531331365739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45987.531331365739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45987.531331365739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45987.531331365739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45987.531331365739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45987.531331365739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45987.531331365739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45987.531331365739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45987.531331365739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45987.531331365739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45987.531331365739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45987.531331365739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45987.531331365739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45987.531331365739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45987.531331365739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45987.531331365739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45987.531331365739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45987.531331365739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45987.531331365739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45987.531331365739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45987.531331365739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45987.531331365739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45987.531331365739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45987.531331365739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45987.531331365739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45987.531331365739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45987.531331365739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45987.531331365739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45987.531331365739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45987.531331365739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45987.531331365739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45987.531331365739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45987.531331365739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45987.531331365739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45987.531331365739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45987.531331365739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45987.531331365739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45987.531331365739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45987.531331365739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45987.531331365739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45987.531331365739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45987.531331365739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45987.531331365739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45987.531331365739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45987.531331365739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45987.531331365739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45987.531331365739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45987.531331365739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45987.531331365739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45987.531331365739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45987.531331365739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45987.531331365739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45987.531331365739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45987.531331365739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45987.531331365739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45987.531331365739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45987.531331365739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45987.531331365739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45987.531331365739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45987.531331365739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45987.531331365739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45987.531331365739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45987.531331365739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45987.531331365739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45987.531331365739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45987.531331365739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45987.531331365739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45987.531331365739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45987.531331365739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45987.531331365739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45987.531331365739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45987.531331365739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45987.531331365739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45987.531331365739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45987.531331365739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45987.531331365739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45987.531331365739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45987.531331365739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45987.531331365739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45987.531331365739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45987.531331365739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45987.531331365739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45987.531331365739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45987.531331365739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45987.531331365739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45987.531331365739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45987.531331365739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45987.531331365739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45987.531331365739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45987.531331365739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45987.531331365739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45987.531331365739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45987.531331365739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45987.531331365739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45987.531331365739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45987.531331365739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45987.531331365739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45987.531331365739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45987.531331365739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45987.531331365739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45987.531331365739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45987.531331365739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45987.531331365739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45987.531331365739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45987.531331365739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45987.531331365739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45987.531331365739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45987.531331365739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45987.531331365739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45987.531331365739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45987.531331365739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45987.531331365739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45987.531331365739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45987.531331365739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45987.531331365739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45987.531331365739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45987.531331365739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45987.531331365739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45987.531331365739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45987.531331365739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45987.531331365739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45987.531331365739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45987.531331365739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45987.531331365739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45987.531331365739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45987.531331365739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45987.531331365739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45987.531331365739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45987.531331365739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45987.531331365739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45987.531331365739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45987.531331365739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45987.531331365739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45987.531331365739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45987.531331365739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45987.531331365739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45987.531331365739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45987.531331365739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45987.531331365739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45987.531331365739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45987.531331365739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45987.531331365739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45987.531331365739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45987.531331365739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45987.531331365739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45987.531331365739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45987.531331365739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45987.531331365739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45987.531331365739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45987.531331365739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45987.531331365739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45987.531331365739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45987.531331365739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45987.531331365739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45987.531331365739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45987.531331365739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45987.531331365739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45987.531331365739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45987.531331365739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45987.531331365739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45987.531331365739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45987.531331365739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45987.531331365739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45987.531331365739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45987.531331365739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45987.531331365739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45987.531331365739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45987.531331365739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45987.531331365739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45987.531331365739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45987.531331365739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45987.531331365739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45987.531331365739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45987.531331365739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45987.531331365739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45987.531331365739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45987.531331365739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45987.531331365739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45987.531331365739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45987.531331365739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45987.531331365739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45987.531331365739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45987.531331365739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45987.531331365739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45987.531331365739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45987.531331365739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45987.531331365739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45987.531331365739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45987.531331365739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45987.531331365739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45987.531331365739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45987.531331365739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45987.531331365739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45987.531331365739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45987.531331365739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45987.531331365739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45987.531331365739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45987.531331365739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45987.531331365739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45987.531331365739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45987.531331365739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45987.531331365739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45987.531331365739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45987.531331365739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45987.531331365739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45987.531331365739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45987.531331365739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45987.531331365739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45987.531331365739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45987.531331365739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45987.531331365739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45987.531331365739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45987.531331365739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45987.531331365739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45987.531331365739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45987.531331365739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45987.531331365739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45987.531331365739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45987.531331365739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45987.531331365739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45987.531331365739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45987.531331365739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45987.531331365739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45987.531331365739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45987.531331365739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45987.531331365739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45987.531331365739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45987.531331365739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45987.531331365739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45987.531331365739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45987.531331365739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45987.531331365739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45987.531331365739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45987.531331365739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45987.531331365739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45987.531331365739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45987.531331365739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45987.531331365739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45987.531331365739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45987.531331365739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45987.531331365739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45987.531331365739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45987.531331365739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45987.531331365739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45987.531331365739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45987.531331365739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45987.531331365739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45987.531331365739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45987.531331365739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45987.531331365739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45987.531331365739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45987.531331365739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45987.531331365739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45987.531331365739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45987.531331365739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45987.531331365739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45987.531331365739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45987.531331365739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45987.531331365739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45987.531331365739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45987.531331365739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45987.531331365739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45987.531331365739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45987.531331365739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45987.531331365739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45987.531331365739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45987.531331365739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45987.531331365739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45987.531331365739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45987.531331365739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45987.531331365739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45987.531331365739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45987.531331365739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45987.531331365739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45987.531331365739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45987.531331365739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45987.531331365739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45987.531331365739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45987.531331365739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45987.531331365739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45987.531331365739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45987.531331365739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45987.531331365739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45987.531331365739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45987.531331365739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45987.531331365739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45987.531331365739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45987.531331365739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45987.531331365739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45987.531331365739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45987.531331365739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45987.531331365739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45987.531331365739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45987.531331365739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45987.531331365739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45987.531331365739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45987.531331365739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45987.531331365739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45987.531331365739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45987.531331365739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45987.531331365739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45987.531331365739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45987.531331365739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45987.531331365739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45987.531331365739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45987.531331365739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45987.531331365739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45987.531331365739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45987.531331365739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45987.531331365739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45987.531331365739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45987.531331365739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45987.531331365739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45987.531331365739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45987.531331365739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45987.531331365739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45987.531331365739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45987.531331365739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45987.531331365739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45987.531331365739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45987.531331365739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45987.531331365739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45987.531331365739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45987.531331365739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45987.531331365739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45987.531331365739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45987.531331365739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45987.531331365739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45987.531331365739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45987.531331365739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45987.531331365739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45987.531331365739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45987.531331365739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45987.531331365739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45987.531331365739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45987.531331365739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45987.531331365739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45987.531331365739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45987.531331365739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45987.531331365739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45987.531331365739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45987.531331365739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45987.531331365739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45987.531331365739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45987.531331365739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45987.531331365739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45987.531331365739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45987.531331365739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45987.531331365739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45987.531331365739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45987.531331365739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45987.531331365739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45987.531331365739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45987.531331365739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45987.531331365739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45987.531331365739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45987.531331365739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45987.531331365739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45987.531331365739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45987.531331365739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45987.531331365739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45987.531331365739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45987.531331365739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45987.531331365739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45987.531331365739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45987.531331365739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45987.531331365739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45987.531331365739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45987.531331365739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45987.531331365739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45987.531331365739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45987.531331365739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45987.531331365739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45987.531331365739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45987.531331365739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45987.531331365739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45987.531331365739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45987.531331365739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45987.531331365739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45987.531331365739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45987.531331365739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45987.531331365739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45987.531331365739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45987.531331365739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45987.531331365739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45987.531331365739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45987.531331365739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45987.531331365739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45987.531331365739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45987.531331365739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45987.531331365739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45987.531331365739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45987.531331365739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45987.531331365739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45987.531331365739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45987.531331365739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45987.531331365739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45987.531331365739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45987.531331365739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45987.531331365739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45987.531331365739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45987.531331365739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45987.531331365739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45987.531331365739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45987.531331365739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45987.531331365739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45987.531331365739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45987.531331365739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45987.531331365739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45987.531331365739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45987.531331365739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45987.531331365739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45987.531331365739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45987.531331365739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45987.531331365739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45987.531331365739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45987.531331365739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45987.531331365739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45987.531331365739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45987.531331365739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45987.531331365739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45987.531331365739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45987.531331365739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45987.531331365739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45987.531331365739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45987.531331365739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45987.531331365739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45987.531331365739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45987.531331365739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45987.531331365739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45987.531331365739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45987.531331365739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45987.531331365739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45987.531331365739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45987.531331365739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45987.531331365739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45987.531331365739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45987.531331365739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45987.531331365739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45987.531331365739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45987.531331365739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45987.531331365739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45987.531331365739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45987.531331365739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45987.531331365739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45987.531331365739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45987.531331365739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45987.531331365739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45987.531331365739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45987.531331365739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45987.531331365739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45987.531331365739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45987.531331365739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45987.531331365739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45987.531331365739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45987.531331365739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45987.531331365739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45987.531331365739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45987.531331365739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45987.531331365739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45987.531331365739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45987.531331365739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45987.531331365739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45987.531331365739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45987.531331365739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45987.531331365739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45987.531331365739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45987.531331365739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45987.531331365739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45987.531331365739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45987.531331365739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45987.531331365739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45987.531331365739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45987.531331365739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45987.531331365739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45987.531331365739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45987.531331365739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45987.531331365739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45987.531331365739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45987.531331365739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45987.531331365739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45987.531331365739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45987.531331365739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45987.531331365739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45987.531331365739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45987.531331365739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45987.531331365739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45987.531331365739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45987.531331365739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45987.531331365739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45987.531331365739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45987.531331365739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45987.531331365739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45987.531331365739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45987.531331365739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45987.531331365739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45987.531331365739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45987.531331365739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45987.531331365739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45987.531331365739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45987.531331365739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45987.531331365739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45987.531331365739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45987.531331365739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45987.531331365739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45987.531331365739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45987.531331365739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45987.531331365739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45987.531331365739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45987.531331365739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45987.531331365739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45987.531331365739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45987.531331365739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45987.531331365739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45987.531331365739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45987.531331365739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45987.531331365739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45987.531331365739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45987.531331365739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45987.531331365739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45987.531331365739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45987.531331365739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45987.531331365739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45987.531331365739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45987.531331365739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45987.531331365739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45987.531331365739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45987.531331365739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45987.531331365739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45987.531331365739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45987.531331365739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45987.531331365739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45987.531331365739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45987.531331365739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45987.531331365739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45987.531331365739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45987.531331365739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45987.531331365739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45987.531331365739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45987.531331365739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45987.531331365739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45987.531331365739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45987.531331365739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45987.531331365739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45987.531331365739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45987.531331365739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45987.531331365739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45987.531331365739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45987.531331365739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45987.531331365739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45987.531331365739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45987.531331365739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45987.531331365739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45987.531331365739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45987.531331365739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45987.531331365739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45987.531331365739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45987.531331365739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45987.531331365739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45987.531331365739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45987.531331365739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45987.531331365739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45987.531331365739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45987.531331365739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45987.531331365739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45987.531331365739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45987.531331365739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45987.531331365739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45987.531331365739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45987.531331365739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45987.531331365739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45987.531331365739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45987.531331365739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45987.531331365739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45987.531331365739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45987.531331365739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45987.531331365739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45987.531331365739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45987.531331365739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45987.531331365739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45987.531331365739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45987.531331365739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45987.531331365739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45987.531331365739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45987.531331365739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45987.531331365739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45987.531331365739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45987.531331365739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45987.531331365739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45987.531331365739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45987.531331365739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45987.531331365739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45987.531331365739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45987.531331365739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45987.531331365739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45987.531331365739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45987.531331365739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45987.531331365739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45987.531331365739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45987.531331365739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45987.531331365739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45987.531331365739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45987.531331365739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45987.531331365739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45987.531331365739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45987.531331365739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45987.531331365739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45987.531331365739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45987.531331365739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45987.531331365739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45987.531331365739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45987.531331365739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45987.531331365739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45987.531331365739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45987.531331365739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45987.531331365739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45987.531331365739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45987.531331365739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45987.531331365739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45987.531331365739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45987.531331365739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45987.531331365739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45987.531331365739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45987.531331365739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45987.531331365739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45987.531331365739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45987.531331365739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45987.531331365739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45987.531331365739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45987.531331365739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45987.531331365739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45987.531331365739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45987.531331365739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45987.531331365739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45987.531331365739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45987.531331365739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45987.531331365739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45987.531331365739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45987.531331365739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45987.531331365739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45987.531331365739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45987.531331365739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45987.531331365739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45987.531331365739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45987.531331365739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45987.531331365739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45987.531331365739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45987.531331365739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45987.531331365739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45987.531331365739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45987.531331365739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45987.531331365739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45987.531331365739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45987.531331365739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45987.531331365739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45987.531331365739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45987.531331365739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45987.531331365739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45987.531331365739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45987.531331365739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45987.531331365739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45987.531331365739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45987.531331365739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45987.531331365739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45987.531331365739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45987.531331365739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45987.531331365739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45987.531331365739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45987.531331365739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45987.531331365739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45987.531331365739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45987.531331365739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45987.531331365739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45987.531331365739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45987.531331365739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45987.531331365739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45987.531331365739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45987.531331365739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45987.531331365739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45987.531331365739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45987.531331365739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45987.531331365739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45987.531331365739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45987.531331365739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45987.531331365739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45987.531331365739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45987.531331365739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45987.531331365739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45987.531331365739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45987.531331365739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45987.531331365739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45987.531331365739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45987.531331365739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45987.531331365739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45987.531331365739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45987.531331365739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45987.531331365739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45987.531331365739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45987.531331365739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45987.531331365739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45987.531331365739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45987.531331365739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45987.531331365739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45987.531331365739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45987.531331365739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45987.531331365739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45987.531331365739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45987.531331365739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45987.531331365739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45987.531331365739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45987.531331365739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45987.531331365739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45987.531331365739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45987.531331365739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45987.531331365739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45987.531331365739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45987.531331365739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45987.531331365739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45987.531331365739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45987.531331365739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45987.531331365739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45987.531331365739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45987.531331365739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45987.531331365739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45987.531331365739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45987.531331365739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45987.531331365739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45987.531331365739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45987.531331365739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45987.531331365739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45987.531331365739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45987.531331365739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45987.531331365739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45987.531331365739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45987.531331365739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45987.531331365739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45987.531331365739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45987.531331365739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45987.531331365739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45987.531331365739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45987.531331365739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45987.531331365739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45987.531331365739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45987.531331365739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45987.531331365739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45987.531331365739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45987.531331365739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45987.531331365739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45987.531331365739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45987.531331365739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45987.531331365739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45987.531331365739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45987.531331365739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45987.531331365739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45987.531331365739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45987.531331365739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45987.531331365739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45987.531331365739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45987.531331365739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45987.531331365739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45987.531331365739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45987.531331365739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45987.531331365739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45987.531331365739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45987.531331365739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45987.531331365739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45987.531331365739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45987.531331365739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45987.531331365739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45987.531331365739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45987.531331365739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45987.531331365739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45987.531331365739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45987.531331365739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45987.531331365739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45987.531331365739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45987.531331365739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45987.531331365739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45987.531331365739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45987.531331365739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45987.531331365739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45987.531331365739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45987.531331365739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45987.531331365739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45987.531331365739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45987.531331365739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45987.531331365739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45987.531331365739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45987.531331365739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45987.531331365739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45987.531331365739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45987.531331365739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45987.531331365739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45987.531331365739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45987.531331365739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45987.531331365739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45987.531331365739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45987.531331365739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45987.531331365739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45987.531331365739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45987.531331365739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45987.531331365739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45987.531331365739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45987.531331365739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45987.531331365739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45987.531331365739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45987.531331365739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45987.531331365739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45987.531331365739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45987.531331365739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45987.531331365739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45987.531331365739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45987.531331365739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45987.531331365739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45987.531331365739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45987.531331365739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45987.531331365739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45987.531331365739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45987.531331365739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45987.531331365739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45987.531331365739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45987.531331365739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45987.531331365739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45987.531331365739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45987.531331365739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45987.531331365739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45987.531331365739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45987.531331365739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45987.531331365739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45987.531331365739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45987.531331365739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45987.531331365739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45987.531331365739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45987.531331365739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45987.531331365739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45987.531331365739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45987.531331365739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45987.531331365739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45987.531331365739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45987.531331365739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45987.531331365739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45987.531331365739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45987.531331365739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45987.531331365739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45987.531331365739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45987.531331365739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45987.531331365739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45987.531331365739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45987.531331365739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45987.531331365739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45987.531331365739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45987.531331365739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45987.531331365739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45987.531331365739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45987.531331365739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45987.531331365739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45987.531331365739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45987.531331365739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45987.531331365739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45987.531331365739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45987.531331365739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45987.531331365739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45987.531331365739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45987.531331365739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45987.531331365739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45987.531331365739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45987.531331365739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45987.531331365739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45987.531331365739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45987.531331365739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45987.531331365739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45987.531331365739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45987.531331365739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45987.531331365739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45987.531331365739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45987.531331365739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45987.531331365739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45987.531331365739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45987.531331365739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45987.531331365739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45987.531331365739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45987.531331365739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45987.531331365739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45987.531331365739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45987.531331365739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45987.531331365739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45987.531331365739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45987.531331365739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45987.531331365739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45987.531331365739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45987.531331365739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45987.531331365739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45987.531331365739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45987.531331365739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45987.531331365739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45987.531331365739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45987.531331365739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45987.531331365739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45987.531331365739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45987.531331365739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45987.531331365739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45987.531331365739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45987.531331365739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45987.531331365739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45987.531331365739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45987.531331365739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45987.531331365739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45987.531331365739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45987.531331365739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45987.531331365739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45987.531331365739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45987.531331365739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45987.531331365739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45987.531331365739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45987.531331365739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45987.531331365739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45987.531331365739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45987.531331365739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45987.531331365739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45987.531331365739</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45987.531331365739</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284.05061377314269</v>
      </c>
      <c r="H2" s="92">
        <v>45703.474768518521</v>
      </c>
      <c r="I2" s="92" t="str">
        <f>IFERROR(VLOOKUP(D2,DB!A:F,6,0),"")</f>
        <v>SCECO</v>
      </c>
      <c r="J2" s="92" t="str">
        <f>IFERROR(VLOOKUP(D2,DB!A:G,7,0),"")</f>
        <v>Dead</v>
      </c>
      <c r="K2" s="94" t="s">
        <v>39117</v>
      </c>
      <c r="L2" s="88" t="str">
        <f>IFERROR(VLOOKUP(D2,DB!A:I,9,0),"")</f>
        <v>Latis</v>
      </c>
    </row>
    <row r="3" spans="1:16" ht="15" customHeight="1">
      <c r="A3" s="110"/>
      <c r="B3" s="110" t="str">
        <f>IFERROR(VLOOKUP(D3,DB!A:K,11,0),"")</f>
        <v/>
      </c>
      <c r="C3" s="90"/>
      <c r="D3" s="88"/>
      <c r="E3" s="91"/>
      <c r="F3" s="92"/>
      <c r="G3" s="93">
        <f t="shared" ref="G3:G37" ca="1" si="0">IFERROR(NOW()-F3,"")</f>
        <v>45987.531331365739</v>
      </c>
      <c r="H3" s="92"/>
      <c r="I3" s="110" t="str">
        <f>IFERROR(VLOOKUP(D3,DB!A:F,6,0),"")</f>
        <v/>
      </c>
      <c r="J3" s="110" t="str">
        <f>IFERROR(VLOOKUP(D3,DB!A:G,7,0),"")</f>
        <v/>
      </c>
      <c r="K3" s="94"/>
      <c r="L3" s="88" t="str">
        <f>IFERROR(VLOOKUP(D3,DB!A:I,9,0),"")</f>
        <v/>
      </c>
    </row>
    <row r="4" spans="1:16" ht="15" customHeight="1">
      <c r="A4" s="110"/>
      <c r="B4" s="110" t="str">
        <f>IFERROR(VLOOKUP(D5,DB!A:K,11,0),"")</f>
        <v/>
      </c>
      <c r="C4" s="90"/>
      <c r="D4" s="147"/>
      <c r="E4" s="91"/>
      <c r="F4" s="92"/>
      <c r="G4" s="93">
        <f t="shared" ca="1" si="0"/>
        <v>45987.531331365739</v>
      </c>
      <c r="H4" s="92"/>
      <c r="I4" s="110" t="str">
        <f>IFERROR(VLOOKUP(D5,DB!A:F,6,0),"")</f>
        <v/>
      </c>
      <c r="J4" s="110" t="str">
        <f>IFERROR(VLOOKUP(D5,DB!A:G,7,0),"")</f>
        <v/>
      </c>
      <c r="K4" s="94"/>
      <c r="L4" s="88" t="str">
        <f>IFERROR(VLOOKUP(D5,DB!A:I,9,0),"")</f>
        <v/>
      </c>
    </row>
    <row r="5" spans="1:16" ht="15" customHeight="1">
      <c r="A5" s="110"/>
      <c r="B5" s="110" t="str">
        <f>IFERROR(VLOOKUP(#REF!,DB!A:K,11,0),"")</f>
        <v/>
      </c>
      <c r="C5" s="90"/>
      <c r="D5" s="88"/>
      <c r="E5" s="91"/>
      <c r="F5" s="92"/>
      <c r="G5" s="93">
        <f t="shared" ca="1" si="0"/>
        <v>45987.531331365739</v>
      </c>
      <c r="H5" s="92"/>
      <c r="I5" s="110" t="str">
        <f>IFERROR(VLOOKUP(#REF!,DB!A:F,6,0),"")</f>
        <v/>
      </c>
      <c r="J5" s="110" t="str">
        <f>IFERROR(VLOOKUP(#REF!,DB!A:G,7,0),"")</f>
        <v/>
      </c>
      <c r="K5" s="94"/>
      <c r="L5" s="88" t="str">
        <f>IFERROR(VLOOKUP(#REF!,DB!A:I,9,0),"")</f>
        <v/>
      </c>
    </row>
    <row r="6" spans="1:16" ht="15" customHeight="1">
      <c r="A6" s="110"/>
      <c r="B6" s="110" t="str">
        <f>IFERROR(VLOOKUP(D6,DB!A:K,11,0),"")</f>
        <v/>
      </c>
      <c r="C6" s="90"/>
      <c r="D6" s="88"/>
      <c r="E6" s="91"/>
      <c r="F6" s="92"/>
      <c r="G6" s="93">
        <f t="shared" ca="1" si="0"/>
        <v>45987.531331365739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45987.531331365739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45987.531331365739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45987.531331365739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45987.531331365739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45987.531331365739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45987.531331365739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45987.531331365739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45987.531331365739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45987.531331365739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45987.531331365739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45987.531331365739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45987.531331365739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45987.531331365739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45987.531331365739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45987.531331365739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45987.531331365739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45987.531331365739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45987.531331365739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45987.531331365739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45987.531331365739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45987.531331365739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45987.531331365739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45987.531331365739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45987.531331365739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45987.531331365739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45987.531331365739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45987.531331365739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45987.531331365739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45987.531331365739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45987.531331365739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45987.531331365739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ref="G38:G101" ca="1" si="1">IFERROR(NOW()-F38,"")</f>
        <v>45987.531331365739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45987.531331365739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45987.531331365739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45987.531331365739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45987.531331365739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45987.531331365739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45987.531331365739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45987.531331365739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45987.531331365739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45987.531331365739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45987.531331365739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45987.531331365739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45987.531331365739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45987.531331365739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45987.531331365739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45987.531331365739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45987.531331365739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45987.531331365739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45987.531331365739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45987.531331365739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45987.531331365739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45987.531331365739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45987.531331365739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45987.531331365739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45987.531331365739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45987.531331365739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45987.531331365739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45987.531331365739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45987.531331365739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45987.531331365739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45987.531331365739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45987.531331365739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45987.531331365739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45987.531331365739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45987.531331365739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45987.531331365739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45987.531331365739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45987.531331365739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45987.531331365739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45987.531331365739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45987.531331365739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45987.531331365739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45987.531331365739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45987.531331365739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45987.531331365739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45987.531331365739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45987.531331365739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45987.531331365739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45987.531331365739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45987.531331365739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45987.531331365739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45987.531331365739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45987.531331365739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45987.531331365739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45987.531331365739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45987.531331365739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45987.531331365739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45987.531331365739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45987.531331365739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45987.531331365739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45987.531331365739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45987.531331365739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45987.531331365739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45987.531331365739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ref="G102:G165" ca="1" si="2">IFERROR(NOW()-F102,"")</f>
        <v>45987.531331365739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45987.531331365739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45987.531331365739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45987.531331365739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45987.531331365739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45987.531331365739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45987.531331365739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45987.531331365739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45987.531331365739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45987.531331365739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45987.531331365739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45987.531331365739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45987.531331365739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45987.531331365739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45987.531331365739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45987.531331365739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45987.531331365739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45987.531331365739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45987.531331365739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45987.531331365739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45987.531331365739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45987.531331365739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45987.531331365739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45987.531331365739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45987.531331365739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45987.531331365739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45987.531331365739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45987.531331365739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45987.531331365739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45987.531331365739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45987.531331365739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45987.531331365739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45987.531331365739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45987.531331365739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45987.531331365739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45987.531331365739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45987.531331365739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45987.531331365739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45987.531331365739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45987.531331365739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45987.531331365739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45987.531331365739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45987.531331365739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45987.531331365739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45987.531331365739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45987.531331365739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45987.531331365739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45987.531331365739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45987.531331365739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45987.531331365739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45987.531331365739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45987.531331365739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45987.531331365739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45987.531331365739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45987.531331365739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45987.531331365739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45987.531331365739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45987.531331365739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45987.531331365739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45987.531331365739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45987.531331365739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45987.531331365739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45987.531331365739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45987.531331365739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ref="G166:G229" ca="1" si="3">IFERROR(NOW()-F166,"")</f>
        <v>45987.531331365739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45987.531331365739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45987.531331365739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45987.531331365739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45987.531331365739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45987.531331365739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45987.531331365739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45987.531331365739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45987.531331365739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45987.531331365739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45987.531331365739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45987.531331365739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45987.531331365739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45987.531331365739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45987.531331365739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45987.531331365739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45987.531331365739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45987.531331365739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45987.531331365739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45987.531331365739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45987.531331365739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45987.531331365739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45987.531331365739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45987.531331365739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45987.531331365739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45987.531331365739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45987.531331365739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45987.531331365739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45987.531331365739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45987.531331365739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45987.531331365739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45987.531331365739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45987.531331365739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45987.531331365739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45987.531331365739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45987.531331365739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45987.531331365739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45987.531331365739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45987.531331365739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45987.531331365739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45987.531331365739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45987.531331365739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45987.531331365739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45987.531331365739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45987.531331365739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45987.531331365739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45987.531331365739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45987.531331365739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45987.531331365739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45987.531331365739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45987.531331365739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45987.531331365739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45987.531331365739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45987.531331365739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45987.531331365739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45987.531331365739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45987.531331365739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45987.531331365739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45987.531331365739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45987.531331365739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45987.531331365739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45987.531331365739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45987.531331365739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45987.531331365739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ref="G230:G293" ca="1" si="4">IFERROR(NOW()-F230,"")</f>
        <v>45987.531331365739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45987.531331365739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45987.531331365739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45987.531331365739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45987.531331365739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45987.531331365739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45987.531331365739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45987.531331365739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45987.531331365739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45987.531331365739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45987.531331365739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45987.531331365739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45987.531331365739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45987.531331365739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45987.531331365739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45987.531331365739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45987.531331365739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45987.531331365739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45987.531331365739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45987.531331365739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45987.531331365739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45987.531331365739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45987.531331365739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45987.531331365739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45987.531331365739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45987.531331365739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45987.531331365739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45987.531331365739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45987.531331365739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45987.531331365739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45987.531331365739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45987.531331365739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45987.531331365739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45987.531331365739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45987.531331365739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45987.531331365739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45987.531331365739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45987.531331365739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45987.531331365739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45987.531331365739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45987.531331365739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45987.531331365739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45987.531331365739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45987.531331365739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45987.531331365739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45987.531331365739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45987.531331365739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45987.531331365739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45987.531331365739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45987.531331365739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45987.531331365739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45987.531331365739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45987.531331365739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45987.531331365739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45987.531331365739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45987.531331365739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45987.531331365739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45987.531331365739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45987.531331365739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45987.531331365739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45987.531331365739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45987.531331365739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45987.531331365739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45987.531331365739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ref="G294:G339" ca="1" si="5">IFERROR(NOW()-F294,"")</f>
        <v>45987.531331365739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45987.531331365739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45987.531331365739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45987.531331365739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45987.531331365739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45987.531331365739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45987.531331365739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45987.531331365739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45987.531331365739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45987.531331365739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45987.531331365739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45987.531331365739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45987.531331365739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45987.531331365739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45987.531331365739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45987.531331365739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45987.531331365739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45987.531331365739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45987.531331365739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45987.531331365739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45987.531331365739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45987.531331365739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45987.531331365739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45987.531331365739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45987.531331365739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45987.531331365739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45987.531331365739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45987.531331365739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45987.531331365739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45987.531331365739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45987.531331365739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45987.531331365739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45987.531331365739</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45987.531331365739</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45987.531331365739</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45987.531331365739</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45987.531331365739</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45987.531331365739</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45987.531331365739</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45987.531331365739</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45987.531331365739</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45987.531331365739</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45987.531331365739</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45987.531331365739</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45987.531331365739</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45987.531331365739</v>
      </c>
      <c r="H339" s="92"/>
      <c r="I339" s="110" t="str">
        <f>IFERROR(VLOOKUP(D339,DB!A:F,6,0),"")</f>
        <v/>
      </c>
      <c r="J339" s="110" t="str">
        <f>IFERROR(VLOOKUP(D339,DB!A:G,7,0),"")</f>
        <v/>
      </c>
      <c r="K339" s="94"/>
      <c r="L339" s="88" t="str">
        <f>IFERROR(VLOOKUP(D339,DB!A:I,9,0),"")</f>
        <v/>
      </c>
    </row>
  </sheetData>
  <dataValidations count="2">
    <dataValidation allowBlank="1" showInputMessage="1" showErrorMessage="1" sqref="E1" xr:uid="{A4F81451-56CC-4543-9497-104C4E44EE4B}"/>
    <dataValidation type="list" allowBlank="1" showInputMessage="1" showErrorMessage="1" sqref="E2:E3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12" sqref="D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39118</v>
      </c>
      <c r="B2" s="37" t="str">
        <f>IFERROR(VLOOKUP(D2,DB!A:K,11,0),"")</f>
        <v>R5</v>
      </c>
      <c r="C2" s="37">
        <v>3</v>
      </c>
      <c r="D2" s="103" t="s">
        <v>36011</v>
      </c>
      <c r="E2" s="37" t="s">
        <v>39021</v>
      </c>
      <c r="F2" s="38">
        <v>45891.832060185188</v>
      </c>
      <c r="G2" s="105">
        <f ca="1">IFERROR(NOW()-F2,"")</f>
        <v>95.699271180550568</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61.342454050922242</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38.870220254626474</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19">
        <v>45981.373298611114</v>
      </c>
      <c r="G5" s="108">
        <f ca="1">IFERROR(NOW()-F5,"")</f>
        <v>6.1580327546253102</v>
      </c>
      <c r="H5" s="119">
        <v>45981.360798611109</v>
      </c>
      <c r="I5" s="106" t="str">
        <f>IFERROR(VLOOKUP(D5,DB!A:F,6,0),"")</f>
        <v>SCECO</v>
      </c>
      <c r="J5" s="106" t="str">
        <f>IFERROR(VLOOKUP(D5,DB!A:G,7,0),"")</f>
        <v>Dead</v>
      </c>
      <c r="K5" s="106" t="s">
        <v>39125</v>
      </c>
      <c r="L5" s="106" t="str">
        <f>IFERROR(VLOOKUP(D5,DB!A:I,9,0),"")</f>
        <v>Latis</v>
      </c>
    </row>
    <row r="6" spans="1:13" s="39" customFormat="1">
      <c r="A6" s="37"/>
      <c r="B6" s="37" t="str">
        <f>IFERROR(VLOOKUP(D6,DB!A:K,11,0),"")</f>
        <v/>
      </c>
      <c r="C6" s="37"/>
      <c r="D6" s="37"/>
      <c r="E6" s="37"/>
      <c r="F6" s="38"/>
      <c r="G6" s="108">
        <f ca="1">IFERROR(NOW()-F6,"")</f>
        <v>45987.531331365739</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45987.531331365739</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45987.531331365739</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45987.531331365739</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45987.531331365739</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45987.531331365739</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45987.531331365739</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45987.531331365739</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45987.531331365739</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45987.531331365739</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45987.531331365739</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45987.531331365739</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45987.531331365739</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45987.531331365739</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45987.531331365739</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45987.531331365739</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45987.531331365739</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45987.531331365739</v>
      </c>
      <c r="H23" s="38"/>
      <c r="I23" s="37" t="str">
        <f>IFERROR(VLOOKUP(D23,DB!A:F,6,0),"")</f>
        <v/>
      </c>
      <c r="J23" s="37" t="str">
        <f>IFERROR(VLOOKUP(D23,DB!A:G,7,0),"")</f>
        <v/>
      </c>
      <c r="K23" s="37"/>
      <c r="L23" s="37" t="str">
        <f>IFERROR(VLOOKUP(D23,DB!A:I,9,0),"")</f>
        <v/>
      </c>
    </row>
    <row r="24" spans="1:12" s="39" customFormat="1">
      <c r="A24" s="106"/>
      <c r="B24" s="106"/>
      <c r="C24" s="106"/>
      <c r="D24" s="106"/>
      <c r="E24" s="106"/>
      <c r="F24" s="106"/>
      <c r="G24" s="106"/>
      <c r="H24" s="106"/>
      <c r="I24" s="106"/>
      <c r="J24" s="106"/>
      <c r="K24" s="106"/>
      <c r="L24" s="106"/>
    </row>
    <row r="25" spans="1:12" s="39" customFormat="1">
      <c r="A25" s="106"/>
      <c r="B25" s="106"/>
      <c r="C25" s="106"/>
      <c r="D25" s="106"/>
      <c r="E25" s="106"/>
      <c r="F25" s="106"/>
      <c r="G25" s="106"/>
      <c r="H25" s="106"/>
      <c r="I25" s="106"/>
      <c r="J25" s="106"/>
      <c r="K25" s="106"/>
      <c r="L25" s="106"/>
    </row>
    <row r="26" spans="1:12" s="39" customFormat="1">
      <c r="A26" s="106"/>
      <c r="B26" s="106"/>
      <c r="C26" s="106"/>
      <c r="D26" s="106"/>
      <c r="E26" s="106"/>
      <c r="F26" s="106"/>
      <c r="G26" s="106"/>
      <c r="H26" s="106"/>
      <c r="I26" s="106"/>
      <c r="J26" s="106"/>
      <c r="K26" s="106"/>
      <c r="L26" s="106"/>
    </row>
    <row r="27" spans="1:12" s="39" customFormat="1">
      <c r="A27" s="106"/>
      <c r="B27" s="106"/>
      <c r="C27" s="106"/>
      <c r="D27" s="106"/>
      <c r="E27" s="106"/>
      <c r="F27" s="106"/>
      <c r="G27" s="106"/>
      <c r="H27" s="106"/>
      <c r="I27" s="106"/>
      <c r="J27" s="106"/>
      <c r="K27" s="106"/>
      <c r="L27" s="106"/>
    </row>
    <row r="28" spans="1:12" s="39" customFormat="1">
      <c r="A28" s="106"/>
      <c r="B28" s="106"/>
      <c r="C28" s="106"/>
      <c r="D28" s="106"/>
      <c r="E28" s="106"/>
      <c r="F28" s="106"/>
      <c r="G28" s="106"/>
      <c r="H28" s="106"/>
      <c r="I28" s="106"/>
      <c r="J28" s="106"/>
      <c r="K28" s="106"/>
      <c r="L28" s="106"/>
    </row>
    <row r="29" spans="1:12" s="39" customFormat="1">
      <c r="A29" s="106"/>
      <c r="B29" s="106"/>
      <c r="C29" s="106"/>
      <c r="D29" s="106"/>
      <c r="E29" s="106"/>
      <c r="F29" s="106"/>
      <c r="G29" s="106"/>
      <c r="H29" s="106"/>
      <c r="I29" s="106"/>
      <c r="J29" s="106"/>
      <c r="K29" s="106"/>
      <c r="L29" s="106"/>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c r="A33" s="142"/>
      <c r="B33" s="142"/>
      <c r="C33" s="142"/>
      <c r="D33" s="142"/>
      <c r="E33" s="142"/>
      <c r="F33" s="142"/>
      <c r="G33" s="142"/>
      <c r="H33" s="142"/>
      <c r="I33" s="142"/>
      <c r="J33" s="142"/>
      <c r="K33" s="142"/>
      <c r="L33" s="142"/>
    </row>
    <row r="34" spans="1:12">
      <c r="A34" s="142"/>
      <c r="B34" s="142"/>
      <c r="C34" s="142"/>
      <c r="D34" s="142"/>
      <c r="E34" s="142"/>
      <c r="F34" s="142"/>
      <c r="G34" s="142"/>
      <c r="H34" s="142"/>
      <c r="I34" s="142"/>
      <c r="J34" s="142"/>
      <c r="K34" s="142"/>
      <c r="L34" s="142"/>
    </row>
    <row r="35" spans="1:12">
      <c r="A35" s="142"/>
      <c r="B35" s="142"/>
      <c r="C35" s="142"/>
      <c r="D35" s="142"/>
      <c r="E35" s="142"/>
      <c r="F35" s="142"/>
      <c r="G35" s="142"/>
      <c r="H35" s="142"/>
      <c r="I35" s="142"/>
      <c r="J35" s="142"/>
      <c r="K35" s="142"/>
      <c r="L35" s="142"/>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tabSelected="1" workbookViewId="0">
      <selection activeCell="A2" sqref="A2:X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s="122"/>
      <c r="E2" s="106"/>
      <c r="F2"/>
      <c r="G2" s="72">
        <f ca="1">IFERROR(NOW()-F2,"-")</f>
        <v>45987.531331018516</v>
      </c>
      <c r="H2"/>
      <c r="I2"/>
      <c r="J2" s="124" t="str">
        <f>IFERROR(VLOOKUP(D2,DB!A:G,7,0),"")</f>
        <v/>
      </c>
      <c r="K2" s="127"/>
      <c r="L2" s="128" t="str">
        <f>IFERROR(VLOOKUP(D2,DB!A:I,9,0),"")</f>
        <v/>
      </c>
    </row>
    <row r="3" spans="1:16382" ht="31.5" customHeight="1">
      <c r="A3"/>
      <c r="B3"/>
      <c r="C3" s="125"/>
      <c r="D3" s="122"/>
      <c r="E3" s="106"/>
      <c r="F3"/>
      <c r="G3" s="72">
        <f ca="1">IFERROR(NOW()-F3,"-")</f>
        <v>45987.531331018516</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45987.531331018516</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45987.531331018516</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45987.531331018516</v>
      </c>
      <c r="H6"/>
      <c r="I6" s="124" t="str">
        <f>IFERROR(VLOOKUP(D6,DB!A:F,6,0),"")</f>
        <v/>
      </c>
      <c r="J6" s="124" t="str">
        <f>IFERROR(VLOOKUP(D6,DB!A:G,7,0),"")</f>
        <v/>
      </c>
      <c r="K6" s="127"/>
      <c r="L6" s="128" t="str">
        <f>IFERROR(VLOOKUP(D6,DB!A:I,9,0),"")</f>
        <v/>
      </c>
    </row>
    <row r="7" spans="1:16382" ht="31.5" customHeight="1">
      <c r="A7"/>
      <c r="B7"/>
      <c r="C7" s="125"/>
      <c r="D7" s="122"/>
      <c r="E7" s="106"/>
      <c r="F7"/>
      <c r="G7" s="72">
        <f ca="1">IFERROR(NOW()-F7,"-")</f>
        <v>45987.531331018516</v>
      </c>
      <c r="H7"/>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t="shared" ref="G8:G9" ca="1" si="0">IFERROR(NOW()-F8,"-")</f>
        <v>45987.531331365739</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45987.531331365739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45987.531331365739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45987.531331365739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45987.531331365739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45987.531331365739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45987.531331365739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45987.531331365739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45987.531331365739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45987.531331365739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45987.531331365739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45987.531331365739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45987.531331365739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45987.531331365739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45987.531331365739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45987.531331365739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45987.531331365739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45987.531331365739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45987.531331365739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45987.531331365739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45987.531331365739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45987.531331365739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45987.531331365739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45987.531331365739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45987.531331365739</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45987.531331365739</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45987.531331365739</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45987.531331365739</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45987.531331365739</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45987.531331365739</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45987.531331365739</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45987.531331365739</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45987.531331365739</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45987.531331365739</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45987.531331365739</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45987.531331365739</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2025-11-26T09:47:05Z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